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76" windowWidth="8688" windowHeight="6036"/>
  </bookViews>
  <sheets>
    <sheet name="METALARM" sheetId="1" r:id="rId1"/>
    <sheet name="Actions" sheetId="3" r:id="rId2"/>
    <sheet name="Couleurs" sheetId="4" r:id="rId3"/>
  </sheets>
  <definedNames>
    <definedName name="_xlnm.Print_Area" localSheetId="0">METALARM!$A$1:$G$51</definedName>
  </definedNames>
  <calcPr calcId="144525"/>
</workbook>
</file>

<file path=xl/calcChain.xml><?xml version="1.0" encoding="utf-8"?>
<calcChain xmlns="http://schemas.openxmlformats.org/spreadsheetml/2006/main">
  <c r="E25" i="1" l="1"/>
  <c r="E30" i="1" s="1"/>
  <c r="G25" i="1"/>
  <c r="G27" i="1" s="1"/>
  <c r="C25" i="1"/>
  <c r="C30" i="1" s="1"/>
  <c r="D25" i="1"/>
  <c r="D27" i="1" s="1"/>
  <c r="D38" i="1" s="1"/>
  <c r="F25" i="1"/>
  <c r="F27" i="1" s="1"/>
  <c r="F38" i="1" s="1"/>
  <c r="B25" i="1"/>
  <c r="B27" i="1" s="1"/>
  <c r="E22" i="1"/>
  <c r="B18" i="1"/>
  <c r="B22" i="1" s="1"/>
  <c r="G17" i="1"/>
  <c r="G18" i="1" s="1"/>
  <c r="G22" i="1" s="1"/>
  <c r="C17" i="1"/>
  <c r="C21" i="1" s="1"/>
  <c r="D17" i="1"/>
  <c r="D18" i="1" s="1"/>
  <c r="D22" i="1" s="1"/>
  <c r="E17" i="1"/>
  <c r="E18" i="1" s="1"/>
  <c r="B17" i="1"/>
  <c r="B21" i="1" s="1"/>
  <c r="G4" i="4"/>
  <c r="E27" i="1" l="1"/>
  <c r="E46" i="1" s="1"/>
  <c r="E51" i="1" s="1"/>
  <c r="B46" i="1"/>
  <c r="B38" i="1"/>
  <c r="B34" i="1"/>
  <c r="G38" i="1"/>
  <c r="G30" i="1"/>
  <c r="B30" i="1"/>
  <c r="E34" i="1"/>
  <c r="E38" i="1"/>
  <c r="G46" i="1"/>
  <c r="F46" i="1"/>
  <c r="D46" i="1"/>
  <c r="C27" i="1"/>
  <c r="F30" i="1"/>
  <c r="C18" i="1"/>
  <c r="C22" i="1" s="1"/>
  <c r="D30" i="1"/>
  <c r="D21" i="1"/>
  <c r="D34" i="1" s="1"/>
  <c r="G21" i="1"/>
  <c r="G34" i="1" s="1"/>
  <c r="E48" i="1" l="1"/>
  <c r="D51" i="1"/>
  <c r="D47" i="1"/>
  <c r="D48" i="1" s="1"/>
  <c r="G51" i="1"/>
  <c r="G47" i="1"/>
  <c r="G48" i="1" s="1"/>
  <c r="B47" i="1"/>
  <c r="B48" i="1" s="1"/>
  <c r="B51" i="1"/>
  <c r="C46" i="1"/>
  <c r="F51" i="1"/>
  <c r="F47" i="1"/>
  <c r="F48" i="1" s="1"/>
  <c r="C34" i="1"/>
  <c r="C38" i="1"/>
  <c r="H38" i="1" s="1"/>
  <c r="B42" i="1" s="1"/>
  <c r="B43" i="1" s="1"/>
  <c r="C51" i="1" l="1"/>
  <c r="C47" i="1"/>
  <c r="C48" i="1" s="1"/>
  <c r="H51" i="1"/>
</calcChain>
</file>

<file path=xl/sharedStrings.xml><?xml version="1.0" encoding="utf-8"?>
<sst xmlns="http://schemas.openxmlformats.org/spreadsheetml/2006/main" count="68" uniqueCount="58">
  <si>
    <t>METALARM</t>
  </si>
  <si>
    <t>Absentéisme moyen</t>
  </si>
  <si>
    <t>Programme du mois de janvier</t>
  </si>
  <si>
    <t>Coût de revient d'une armoire peinte</t>
  </si>
  <si>
    <t>Ateliers</t>
  </si>
  <si>
    <t>Découpe</t>
  </si>
  <si>
    <t>Usinage</t>
  </si>
  <si>
    <t>Soudure</t>
  </si>
  <si>
    <t>Peinture</t>
  </si>
  <si>
    <t>Assemblage</t>
  </si>
  <si>
    <t>Emballage</t>
  </si>
  <si>
    <t>Nb de machines</t>
  </si>
  <si>
    <t>Infini</t>
  </si>
  <si>
    <t>Cadence horaire</t>
  </si>
  <si>
    <t>(nombre moyen d'armoires par heure)</t>
  </si>
  <si>
    <t>Rapport Charge/Capacité</t>
  </si>
  <si>
    <t>Total</t>
  </si>
  <si>
    <t>- hors absentéisme :</t>
  </si>
  <si>
    <t>- compte tenue de l'absentéisme :</t>
  </si>
  <si>
    <t>Nb théorique de postes</t>
  </si>
  <si>
    <t>Nb de personnes par atelier (hors absentéisme) si personnel affecté à un poste</t>
  </si>
  <si>
    <t>Couleurs</t>
  </si>
  <si>
    <t>Blanc</t>
  </si>
  <si>
    <t>Gris</t>
  </si>
  <si>
    <t>Jaune</t>
  </si>
  <si>
    <t>Orange</t>
  </si>
  <si>
    <t>Bleu</t>
  </si>
  <si>
    <t>Consommation mensuelle</t>
  </si>
  <si>
    <t>Consommation hebdomadaire</t>
  </si>
  <si>
    <t>Consommation moyenne horaire</t>
  </si>
  <si>
    <t xml:space="preserve">Stock maxi </t>
  </si>
  <si>
    <t>Stock moyen</t>
  </si>
  <si>
    <t>Valeur moyenne du stock</t>
  </si>
  <si>
    <t>Temps de fabrication nécessaire</t>
  </si>
  <si>
    <t>en nombre d'heures</t>
  </si>
  <si>
    <t>en nombre d'armoires</t>
  </si>
  <si>
    <t>Nb de personnes par poste de travail</t>
  </si>
  <si>
    <t>Nombre d'heures dans le mois</t>
  </si>
  <si>
    <t>Calcul hors absentisme</t>
  </si>
  <si>
    <t>Actions sur le poste de peinture</t>
  </si>
  <si>
    <t>Actions sur la charge</t>
  </si>
  <si>
    <t>Actions sur la capacité</t>
  </si>
  <si>
    <t>Question 1</t>
  </si>
  <si>
    <t>Question 2</t>
  </si>
  <si>
    <t>Capacité théorique</t>
  </si>
  <si>
    <t>Capacité pratique</t>
  </si>
  <si>
    <t>Question 3</t>
  </si>
  <si>
    <t>Question 4</t>
  </si>
  <si>
    <t>Nb d'armoires traitées</t>
  </si>
  <si>
    <t>Charge (heures)</t>
  </si>
  <si>
    <t>Flux moyen dans l'atelier</t>
  </si>
  <si>
    <t>Nb d'heures de main-d'oeuvre nécessaires</t>
  </si>
  <si>
    <t xml:space="preserve">Effectif théorique nécessaire si tout le personnel est polyvalent </t>
  </si>
  <si>
    <t>Question 5</t>
  </si>
  <si>
    <t>dont 20 heures de réglage</t>
  </si>
  <si>
    <t>Les peintres effectuent les réparations et les changement de couleur</t>
  </si>
  <si>
    <t>Nouvelles capacités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</si>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</sst>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Helv"/>
    </font>
    <font>
      <b/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Helv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" fontId="3" fillId="0" borderId="1" xfId="0" applyNumberFormat="1" applyFont="1" applyBorder="1"/>
    <xf numFmtId="0" fontId="3" fillId="0" borderId="1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2" fillId="2" borderId="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/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2" fillId="3" borderId="12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9" fontId="2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3" borderId="0" xfId="0" applyFont="1" applyFill="1"/>
    <xf numFmtId="0" fontId="0" fillId="3" borderId="0" xfId="0" applyFill="1"/>
    <xf numFmtId="0" fontId="3" fillId="0" borderId="0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6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center"/>
    </xf>
    <xf numFmtId="1" fontId="3" fillId="0" borderId="1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3" borderId="1" xfId="0" applyFont="1" applyFill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tabSelected="1" workbookViewId="0"/>
  </sheetViews>
  <sheetFormatPr baseColWidth="10" defaultColWidth="9.109375" defaultRowHeight="13.2" x14ac:dyDescent="0.25"/>
  <cols>
    <col min="1" max="1" width="41.33203125" style="3" customWidth="1"/>
    <col min="2" max="7" width="13.109375" style="2" customWidth="1"/>
    <col min="8" max="254" width="8.6640625" style="2" customWidth="1"/>
    <col min="255" max="16384" width="9.109375" style="2"/>
  </cols>
  <sheetData>
    <row r="1" spans="1:7" x14ac:dyDescent="0.25">
      <c r="A1" s="1" t="s">
        <v>0</v>
      </c>
    </row>
    <row r="2" spans="1:7" x14ac:dyDescent="0.25">
      <c r="A2" s="34"/>
    </row>
    <row r="3" spans="1:7" x14ac:dyDescent="0.25">
      <c r="A3" s="6" t="s">
        <v>37</v>
      </c>
      <c r="B3" s="27">
        <v>160</v>
      </c>
      <c r="C3" s="25"/>
    </row>
    <row r="4" spans="1:7" x14ac:dyDescent="0.25">
      <c r="A4" s="10" t="s">
        <v>1</v>
      </c>
      <c r="B4" s="35">
        <v>0.1</v>
      </c>
    </row>
    <row r="5" spans="1:7" x14ac:dyDescent="0.25">
      <c r="A5" s="10" t="s">
        <v>2</v>
      </c>
      <c r="B5" s="27">
        <v>7600</v>
      </c>
    </row>
    <row r="6" spans="1:7" x14ac:dyDescent="0.25">
      <c r="A6" s="7" t="s">
        <v>3</v>
      </c>
      <c r="B6" s="27">
        <v>200</v>
      </c>
    </row>
    <row r="8" spans="1:7" s="17" customFormat="1" x14ac:dyDescent="0.25">
      <c r="A8" s="12" t="s">
        <v>4</v>
      </c>
      <c r="B8" s="13" t="s">
        <v>5</v>
      </c>
      <c r="C8" s="15" t="s">
        <v>6</v>
      </c>
      <c r="D8" s="13" t="s">
        <v>7</v>
      </c>
      <c r="E8" s="15" t="s">
        <v>8</v>
      </c>
      <c r="F8" s="13" t="s">
        <v>9</v>
      </c>
      <c r="G8" s="16" t="s">
        <v>10</v>
      </c>
    </row>
    <row r="9" spans="1:7" x14ac:dyDescent="0.25">
      <c r="A9" s="4" t="s">
        <v>11</v>
      </c>
      <c r="B9" s="27">
        <v>1</v>
      </c>
      <c r="C9" s="27">
        <v>4</v>
      </c>
      <c r="D9" s="27">
        <v>10</v>
      </c>
      <c r="E9" s="27">
        <v>1</v>
      </c>
      <c r="F9" s="27" t="s">
        <v>12</v>
      </c>
      <c r="G9" s="27">
        <v>6</v>
      </c>
    </row>
    <row r="10" spans="1:7" x14ac:dyDescent="0.25">
      <c r="A10" s="4" t="s">
        <v>13</v>
      </c>
      <c r="B10" s="27">
        <v>100</v>
      </c>
      <c r="C10" s="27">
        <v>17</v>
      </c>
      <c r="D10" s="27">
        <v>6</v>
      </c>
      <c r="E10" s="27">
        <v>60</v>
      </c>
      <c r="F10" s="27">
        <v>6</v>
      </c>
      <c r="G10" s="27">
        <v>12</v>
      </c>
    </row>
    <row r="11" spans="1:7" x14ac:dyDescent="0.25">
      <c r="A11" s="4" t="s">
        <v>36</v>
      </c>
      <c r="B11" s="27">
        <v>1</v>
      </c>
      <c r="C11" s="27">
        <v>1</v>
      </c>
      <c r="D11" s="27">
        <v>2</v>
      </c>
      <c r="E11" s="27">
        <v>2</v>
      </c>
      <c r="F11" s="27">
        <v>1</v>
      </c>
      <c r="G11" s="27">
        <v>2</v>
      </c>
    </row>
    <row r="12" spans="1:7" x14ac:dyDescent="0.25">
      <c r="A12" s="22"/>
      <c r="B12" s="36"/>
      <c r="C12" s="36"/>
      <c r="D12" s="36"/>
      <c r="E12" s="36"/>
      <c r="F12" s="36"/>
      <c r="G12" s="36"/>
    </row>
    <row r="13" spans="1:7" x14ac:dyDescent="0.25">
      <c r="A13" s="47" t="s">
        <v>42</v>
      </c>
      <c r="B13" s="38"/>
      <c r="C13" s="38"/>
      <c r="D13" s="38"/>
      <c r="E13" s="38"/>
      <c r="F13" s="38"/>
      <c r="G13" s="38"/>
    </row>
    <row r="14" spans="1:7" x14ac:dyDescent="0.25">
      <c r="A14" s="37" t="s">
        <v>38</v>
      </c>
      <c r="B14" s="38"/>
      <c r="C14" s="38"/>
      <c r="D14" s="38"/>
      <c r="E14" s="38"/>
      <c r="F14" s="38"/>
      <c r="G14" s="38"/>
    </row>
    <row r="15" spans="1:7" x14ac:dyDescent="0.25">
      <c r="A15" s="22"/>
      <c r="B15" s="20"/>
      <c r="C15" s="20"/>
      <c r="D15" s="20"/>
      <c r="E15" s="20"/>
      <c r="F15" s="20"/>
      <c r="G15" s="20"/>
    </row>
    <row r="16" spans="1:7" x14ac:dyDescent="0.25">
      <c r="A16" s="26" t="s">
        <v>44</v>
      </c>
      <c r="B16" s="21"/>
      <c r="C16" s="21"/>
      <c r="D16" s="21"/>
      <c r="E16" s="21"/>
      <c r="F16" s="21"/>
      <c r="G16" s="21"/>
    </row>
    <row r="17" spans="1:7" x14ac:dyDescent="0.25">
      <c r="A17" s="23" t="s">
        <v>34</v>
      </c>
      <c r="B17" s="58">
        <f>$B$3*B9</f>
        <v>160</v>
      </c>
      <c r="C17" s="58">
        <f t="shared" ref="C17:G17" si="0">$B$3*C9</f>
        <v>640</v>
      </c>
      <c r="D17" s="58">
        <f t="shared" si="0"/>
        <v>1600</v>
      </c>
      <c r="E17" s="58">
        <f t="shared" si="0"/>
        <v>160</v>
      </c>
      <c r="F17" s="27" t="s">
        <v>12</v>
      </c>
      <c r="G17" s="58">
        <f t="shared" si="0"/>
        <v>960</v>
      </c>
    </row>
    <row r="18" spans="1:7" x14ac:dyDescent="0.25">
      <c r="A18" s="18" t="s">
        <v>35</v>
      </c>
      <c r="B18" s="59">
        <f>B17*B10</f>
        <v>16000</v>
      </c>
      <c r="C18" s="59">
        <f t="shared" ref="C18:G18" si="1">C17*C10</f>
        <v>10880</v>
      </c>
      <c r="D18" s="59">
        <f t="shared" si="1"/>
        <v>9600</v>
      </c>
      <c r="E18" s="59">
        <f t="shared" si="1"/>
        <v>9600</v>
      </c>
      <c r="F18" s="27" t="s">
        <v>12</v>
      </c>
      <c r="G18" s="59">
        <f t="shared" si="1"/>
        <v>11520</v>
      </c>
    </row>
    <row r="19" spans="1:7" x14ac:dyDescent="0.25">
      <c r="A19" s="22"/>
      <c r="B19" s="36"/>
      <c r="C19" s="36"/>
      <c r="D19" s="36"/>
      <c r="E19" s="36"/>
      <c r="F19" s="36"/>
      <c r="G19" s="36"/>
    </row>
    <row r="20" spans="1:7" x14ac:dyDescent="0.25">
      <c r="A20" s="26" t="s">
        <v>45</v>
      </c>
      <c r="B20" s="48"/>
      <c r="C20" s="48"/>
      <c r="D20" s="48"/>
      <c r="E20" s="48"/>
      <c r="F20" s="48"/>
      <c r="G20" s="48"/>
    </row>
    <row r="21" spans="1:7" x14ac:dyDescent="0.25">
      <c r="A21" s="23" t="s">
        <v>34</v>
      </c>
      <c r="B21" s="60">
        <f>B17</f>
        <v>160</v>
      </c>
      <c r="C21" s="60">
        <f t="shared" ref="C21:D21" si="2">C17</f>
        <v>640</v>
      </c>
      <c r="D21" s="60">
        <f t="shared" si="2"/>
        <v>1600</v>
      </c>
      <c r="E21" s="58">
        <v>140</v>
      </c>
      <c r="F21" s="51" t="s">
        <v>12</v>
      </c>
      <c r="G21" s="60">
        <f t="shared" ref="G21" si="3">G17</f>
        <v>960</v>
      </c>
    </row>
    <row r="22" spans="1:7" x14ac:dyDescent="0.25">
      <c r="A22" s="18" t="s">
        <v>35</v>
      </c>
      <c r="B22" s="61">
        <f>B18</f>
        <v>16000</v>
      </c>
      <c r="C22" s="61">
        <f t="shared" ref="C22:D22" si="4">C18</f>
        <v>10880</v>
      </c>
      <c r="D22" s="61">
        <f t="shared" si="4"/>
        <v>9600</v>
      </c>
      <c r="E22" s="59">
        <f>E21*E10/1.05</f>
        <v>8000</v>
      </c>
      <c r="F22" s="51" t="s">
        <v>12</v>
      </c>
      <c r="G22" s="61">
        <f t="shared" ref="G22" si="5">G18</f>
        <v>11520</v>
      </c>
    </row>
    <row r="23" spans="1:7" x14ac:dyDescent="0.25">
      <c r="A23" s="24"/>
      <c r="B23" s="36"/>
      <c r="C23" s="36"/>
      <c r="D23" s="36"/>
      <c r="E23" s="36"/>
      <c r="F23" s="36"/>
      <c r="G23" s="36"/>
    </row>
    <row r="24" spans="1:7" x14ac:dyDescent="0.25">
      <c r="A24" s="47" t="s">
        <v>43</v>
      </c>
      <c r="B24" s="48"/>
      <c r="C24" s="48"/>
      <c r="D24" s="48"/>
      <c r="E24" s="48"/>
      <c r="F24" s="48"/>
      <c r="G24" s="48"/>
    </row>
    <row r="25" spans="1:7" x14ac:dyDescent="0.25">
      <c r="A25" s="33" t="s">
        <v>48</v>
      </c>
      <c r="B25" s="58">
        <f>$B$5</f>
        <v>7600</v>
      </c>
      <c r="C25" s="58">
        <f t="shared" ref="C25:F25" si="6">$B$5</f>
        <v>7600</v>
      </c>
      <c r="D25" s="58">
        <f t="shared" si="6"/>
        <v>7600</v>
      </c>
      <c r="E25" s="58">
        <f>$B$5*1.05</f>
        <v>7980</v>
      </c>
      <c r="F25" s="58">
        <f t="shared" si="6"/>
        <v>7600</v>
      </c>
      <c r="G25" s="58">
        <f>$B$5/2</f>
        <v>3800</v>
      </c>
    </row>
    <row r="26" spans="1:7" s="25" customFormat="1" x14ac:dyDescent="0.25">
      <c r="A26" s="24"/>
      <c r="B26" s="62"/>
      <c r="C26" s="62"/>
      <c r="D26" s="62"/>
      <c r="E26" s="62"/>
      <c r="F26" s="62"/>
      <c r="G26" s="62"/>
    </row>
    <row r="27" spans="1:7" x14ac:dyDescent="0.25">
      <c r="A27" s="33" t="s">
        <v>49</v>
      </c>
      <c r="B27" s="63">
        <f>B25/B10</f>
        <v>76</v>
      </c>
      <c r="C27" s="63">
        <f t="shared" ref="C27:G27" si="7">C25/C10</f>
        <v>447.05882352941177</v>
      </c>
      <c r="D27" s="63">
        <f t="shared" si="7"/>
        <v>1266.6666666666667</v>
      </c>
      <c r="E27" s="63">
        <f>E25/E10 +20</f>
        <v>153</v>
      </c>
      <c r="F27" s="63">
        <f t="shared" si="7"/>
        <v>1266.6666666666667</v>
      </c>
      <c r="G27" s="63">
        <f t="shared" si="7"/>
        <v>316.66666666666669</v>
      </c>
    </row>
    <row r="28" spans="1:7" s="52" customFormat="1" x14ac:dyDescent="0.25">
      <c r="A28" s="50"/>
      <c r="B28" s="56"/>
      <c r="C28" s="56"/>
      <c r="D28" s="56"/>
      <c r="E28" s="56" t="s">
        <v>54</v>
      </c>
      <c r="F28" s="56"/>
      <c r="G28" s="56"/>
    </row>
    <row r="29" spans="1:7" s="25" customFormat="1" x14ac:dyDescent="0.25">
      <c r="A29" s="53"/>
      <c r="B29" s="21"/>
      <c r="C29" s="21"/>
      <c r="D29" s="21"/>
      <c r="E29" s="21"/>
      <c r="F29" s="21"/>
      <c r="G29" s="21"/>
    </row>
    <row r="30" spans="1:7" x14ac:dyDescent="0.25">
      <c r="A30" s="26" t="s">
        <v>50</v>
      </c>
      <c r="B30" s="27">
        <f>B25/$B$3</f>
        <v>47.5</v>
      </c>
      <c r="C30" s="27">
        <f t="shared" ref="C30:G30" si="8">C25/$B$3</f>
        <v>47.5</v>
      </c>
      <c r="D30" s="27">
        <f t="shared" si="8"/>
        <v>47.5</v>
      </c>
      <c r="E30" s="27">
        <f t="shared" si="8"/>
        <v>49.875</v>
      </c>
      <c r="F30" s="27">
        <f t="shared" si="8"/>
        <v>47.5</v>
      </c>
      <c r="G30" s="27">
        <f t="shared" si="8"/>
        <v>23.75</v>
      </c>
    </row>
    <row r="31" spans="1:7" x14ac:dyDescent="0.25">
      <c r="A31" s="10" t="s">
        <v>14</v>
      </c>
      <c r="B31" s="64"/>
      <c r="C31" s="64"/>
      <c r="D31" s="64"/>
      <c r="E31" s="64"/>
      <c r="F31" s="64"/>
      <c r="G31" s="64"/>
    </row>
    <row r="32" spans="1:7" x14ac:dyDescent="0.25">
      <c r="A32" s="46"/>
      <c r="B32" s="64"/>
      <c r="C32" s="64"/>
      <c r="D32" s="64"/>
      <c r="E32" s="64"/>
      <c r="F32" s="64"/>
      <c r="G32" s="64"/>
    </row>
    <row r="33" spans="1:8" x14ac:dyDescent="0.25">
      <c r="A33" s="47" t="s">
        <v>46</v>
      </c>
      <c r="B33" s="48"/>
      <c r="C33" s="48"/>
      <c r="D33" s="48"/>
      <c r="E33" s="48"/>
      <c r="F33" s="48"/>
      <c r="G33" s="48"/>
    </row>
    <row r="34" spans="1:8" x14ac:dyDescent="0.25">
      <c r="A34" s="33" t="s">
        <v>15</v>
      </c>
      <c r="B34" s="65">
        <f>B27/B21</f>
        <v>0.47499999999999998</v>
      </c>
      <c r="C34" s="65">
        <f>C27/C21</f>
        <v>0.69852941176470584</v>
      </c>
      <c r="D34" s="65">
        <f>D27/D21</f>
        <v>0.79166666666666674</v>
      </c>
      <c r="E34" s="65">
        <f>E27/E21</f>
        <v>1.0928571428571427</v>
      </c>
      <c r="F34" s="66" t="s">
        <v>57</v>
      </c>
      <c r="G34" s="65">
        <f>G27/G21</f>
        <v>0.3298611111111111</v>
      </c>
    </row>
    <row r="35" spans="1:8" x14ac:dyDescent="0.25">
      <c r="A35" s="50"/>
      <c r="B35" s="29"/>
      <c r="C35" s="29"/>
      <c r="D35" s="29"/>
      <c r="E35" s="29"/>
      <c r="F35" s="29"/>
      <c r="G35" s="29"/>
    </row>
    <row r="36" spans="1:8" x14ac:dyDescent="0.25">
      <c r="A36" s="28"/>
      <c r="B36" s="49"/>
      <c r="C36" s="49"/>
      <c r="D36" s="49"/>
      <c r="E36" s="49"/>
      <c r="F36" s="49"/>
      <c r="G36" s="49"/>
    </row>
    <row r="37" spans="1:8" s="25" customFormat="1" x14ac:dyDescent="0.25">
      <c r="A37" s="47" t="s">
        <v>47</v>
      </c>
      <c r="B37" s="20"/>
      <c r="C37" s="20"/>
      <c r="D37" s="20"/>
      <c r="E37" s="20"/>
      <c r="F37" s="20"/>
      <c r="G37" s="20"/>
      <c r="H37" s="30" t="s">
        <v>16</v>
      </c>
    </row>
    <row r="38" spans="1:8" x14ac:dyDescent="0.25">
      <c r="A38" s="26" t="s">
        <v>51</v>
      </c>
      <c r="B38" s="67">
        <f>B27*B11</f>
        <v>76</v>
      </c>
      <c r="C38" s="67">
        <f t="shared" ref="C38:G38" si="9">C27*C11</f>
        <v>447.05882352941177</v>
      </c>
      <c r="D38" s="67">
        <f t="shared" si="9"/>
        <v>2533.3333333333335</v>
      </c>
      <c r="E38" s="67">
        <f>E27*E11 +40</f>
        <v>346</v>
      </c>
      <c r="F38" s="67">
        <f t="shared" si="9"/>
        <v>1266.6666666666667</v>
      </c>
      <c r="G38" s="67">
        <f t="shared" si="9"/>
        <v>633.33333333333337</v>
      </c>
      <c r="H38" s="67">
        <f>SUM(B38:G38)</f>
        <v>5302.3921568627447</v>
      </c>
    </row>
    <row r="39" spans="1:8" s="52" customFormat="1" x14ac:dyDescent="0.25">
      <c r="A39" s="54"/>
      <c r="B39" s="55"/>
      <c r="C39" s="55"/>
      <c r="D39" s="55"/>
      <c r="E39" s="55" t="s">
        <v>55</v>
      </c>
      <c r="F39" s="55"/>
      <c r="G39" s="55"/>
      <c r="H39" s="55"/>
    </row>
    <row r="41" spans="1:8" x14ac:dyDescent="0.25">
      <c r="A41" s="26" t="s">
        <v>52</v>
      </c>
      <c r="B41" s="32"/>
      <c r="C41" s="69"/>
    </row>
    <row r="42" spans="1:8" x14ac:dyDescent="0.25">
      <c r="A42" s="3" t="s">
        <v>17</v>
      </c>
      <c r="B42" s="19">
        <f>ROUNDUP(H38/B3,0)</f>
        <v>34</v>
      </c>
    </row>
    <row r="43" spans="1:8" x14ac:dyDescent="0.25">
      <c r="A43" s="3" t="s">
        <v>18</v>
      </c>
      <c r="B43" s="19">
        <f>ROUNDUP(B42*1.1,0)</f>
        <v>38</v>
      </c>
    </row>
    <row r="44" spans="1:8" x14ac:dyDescent="0.25">
      <c r="B44" s="25"/>
    </row>
    <row r="45" spans="1:8" x14ac:dyDescent="0.25">
      <c r="A45" s="47" t="s">
        <v>53</v>
      </c>
    </row>
    <row r="46" spans="1:8" x14ac:dyDescent="0.25">
      <c r="A46" s="57" t="s">
        <v>19</v>
      </c>
      <c r="B46" s="27">
        <f>ROUNDUP(B27/$B$3,0)</f>
        <v>1</v>
      </c>
      <c r="C46" s="27">
        <f t="shared" ref="C46:G46" si="10">ROUNDUP(C27/$B$3,0)</f>
        <v>3</v>
      </c>
      <c r="D46" s="27">
        <f t="shared" si="10"/>
        <v>8</v>
      </c>
      <c r="E46" s="27">
        <f t="shared" si="10"/>
        <v>1</v>
      </c>
      <c r="F46" s="27">
        <f t="shared" si="10"/>
        <v>8</v>
      </c>
      <c r="G46" s="27">
        <f t="shared" si="10"/>
        <v>2</v>
      </c>
    </row>
    <row r="47" spans="1:8" x14ac:dyDescent="0.25">
      <c r="A47" s="57" t="s">
        <v>56</v>
      </c>
      <c r="B47" s="27">
        <f>B46*$B$3</f>
        <v>160</v>
      </c>
      <c r="C47" s="27">
        <f t="shared" ref="C47:G47" si="11">C46*$B$3</f>
        <v>480</v>
      </c>
      <c r="D47" s="27">
        <f t="shared" si="11"/>
        <v>1280</v>
      </c>
      <c r="E47" s="27">
        <v>140</v>
      </c>
      <c r="F47" s="27">
        <f t="shared" si="11"/>
        <v>1280</v>
      </c>
      <c r="G47" s="27">
        <f t="shared" si="11"/>
        <v>320</v>
      </c>
    </row>
    <row r="48" spans="1:8" x14ac:dyDescent="0.25">
      <c r="A48" s="26" t="s">
        <v>15</v>
      </c>
      <c r="B48" s="68">
        <f>B27/B47</f>
        <v>0.47499999999999998</v>
      </c>
      <c r="C48" s="68">
        <f t="shared" ref="C48:G48" si="12">C27/C47</f>
        <v>0.93137254901960786</v>
      </c>
      <c r="D48" s="68">
        <f t="shared" si="12"/>
        <v>0.98958333333333337</v>
      </c>
      <c r="E48" s="68">
        <f t="shared" si="12"/>
        <v>1.0928571428571427</v>
      </c>
      <c r="F48" s="68">
        <f t="shared" si="12"/>
        <v>0.98958333333333337</v>
      </c>
      <c r="G48" s="68">
        <f t="shared" si="12"/>
        <v>0.98958333333333337</v>
      </c>
    </row>
    <row r="50" spans="1:8" x14ac:dyDescent="0.25">
      <c r="A50" s="57" t="s">
        <v>20</v>
      </c>
      <c r="B50" s="31"/>
      <c r="C50" s="32"/>
      <c r="D50" s="69"/>
      <c r="E50" s="11"/>
      <c r="F50" s="11"/>
      <c r="G50" s="11"/>
      <c r="H50" s="30" t="s">
        <v>16</v>
      </c>
    </row>
    <row r="51" spans="1:8" x14ac:dyDescent="0.25">
      <c r="A51" s="7"/>
      <c r="B51" s="58">
        <f>B46*B11</f>
        <v>1</v>
      </c>
      <c r="C51" s="58">
        <f t="shared" ref="C51:G51" si="13">C46*C11</f>
        <v>3</v>
      </c>
      <c r="D51" s="27">
        <f t="shared" si="13"/>
        <v>16</v>
      </c>
      <c r="E51" s="58">
        <f t="shared" si="13"/>
        <v>2</v>
      </c>
      <c r="F51" s="58">
        <f t="shared" si="13"/>
        <v>8</v>
      </c>
      <c r="G51" s="58">
        <f t="shared" si="13"/>
        <v>4</v>
      </c>
      <c r="H51" s="27">
        <f>SUM(B51:G51)</f>
        <v>34</v>
      </c>
    </row>
  </sheetData>
  <phoneticPr fontId="0" type="noConversion"/>
  <conditionalFormatting sqref="B34:E35 G34:G35 F35">
    <cfRule type="cellIs" dxfId="0" priority="1" stopIfTrue="1" operator="greaterThan">
      <formula>1</formula>
    </cfRule>
  </conditionalFormatting>
  <pageMargins left="0.78740157480314965" right="0.78740157480314965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  <rowBreaks count="1" manualBreakCount="1">
    <brk id="43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1" sqref="B11"/>
    </sheetView>
  </sheetViews>
  <sheetFormatPr baseColWidth="10" defaultRowHeight="12.6" x14ac:dyDescent="0.25"/>
  <cols>
    <col min="1" max="1" width="5.109375" customWidth="1"/>
    <col min="2" max="2" width="51.109375" customWidth="1"/>
    <col min="3" max="3" width="4.109375" customWidth="1"/>
    <col min="4" max="4" width="47.5546875" customWidth="1"/>
  </cols>
  <sheetData>
    <row r="1" spans="1:4" ht="15.6" x14ac:dyDescent="0.3">
      <c r="A1" s="44" t="s">
        <v>39</v>
      </c>
      <c r="B1" s="45"/>
    </row>
    <row r="4" spans="1:4" x14ac:dyDescent="0.25">
      <c r="B4" s="40" t="s">
        <v>40</v>
      </c>
      <c r="C4" s="39"/>
      <c r="D4" s="40" t="s">
        <v>41</v>
      </c>
    </row>
    <row r="5" spans="1:4" ht="42.75" customHeight="1" x14ac:dyDescent="0.25">
      <c r="A5" s="41">
        <v>1</v>
      </c>
      <c r="B5" s="42"/>
      <c r="C5" s="41">
        <v>1</v>
      </c>
      <c r="D5" s="43"/>
    </row>
    <row r="6" spans="1:4" ht="42.75" customHeight="1" x14ac:dyDescent="0.25">
      <c r="A6" s="41">
        <v>2</v>
      </c>
      <c r="B6" s="42"/>
      <c r="C6" s="41">
        <v>2</v>
      </c>
      <c r="D6" s="43"/>
    </row>
    <row r="7" spans="1:4" ht="42.75" customHeight="1" x14ac:dyDescent="0.25">
      <c r="A7" s="41">
        <v>3</v>
      </c>
      <c r="B7" s="42"/>
      <c r="C7" s="41">
        <v>3</v>
      </c>
      <c r="D7" s="43"/>
    </row>
    <row r="8" spans="1:4" ht="42.75" customHeight="1" x14ac:dyDescent="0.25">
      <c r="A8" s="41">
        <v>4</v>
      </c>
      <c r="B8" s="42"/>
      <c r="C8" s="41">
        <v>4</v>
      </c>
      <c r="D8" s="43"/>
    </row>
    <row r="9" spans="1:4" ht="42.75" customHeight="1" x14ac:dyDescent="0.25">
      <c r="A9" s="41">
        <v>5</v>
      </c>
      <c r="B9" s="42"/>
      <c r="C9" s="41">
        <v>5</v>
      </c>
      <c r="D9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workbookViewId="0">
      <selection activeCell="C27" sqref="C27"/>
    </sheetView>
  </sheetViews>
  <sheetFormatPr baseColWidth="10" defaultRowHeight="12.6" x14ac:dyDescent="0.25"/>
  <cols>
    <col min="1" max="1" width="32" customWidth="1"/>
  </cols>
  <sheetData>
    <row r="3" spans="1:7" s="2" customFormat="1" ht="13.2" x14ac:dyDescent="0.25">
      <c r="A3" s="12" t="s">
        <v>21</v>
      </c>
      <c r="B3" s="13" t="s">
        <v>22</v>
      </c>
      <c r="C3" s="13" t="s">
        <v>23</v>
      </c>
      <c r="D3" s="13" t="s">
        <v>24</v>
      </c>
      <c r="E3" s="13" t="s">
        <v>25</v>
      </c>
      <c r="F3" s="13" t="s">
        <v>26</v>
      </c>
      <c r="G3" s="13" t="s">
        <v>16</v>
      </c>
    </row>
    <row r="4" spans="1:7" s="2" customFormat="1" ht="13.2" x14ac:dyDescent="0.25">
      <c r="A4" s="10" t="s">
        <v>27</v>
      </c>
      <c r="B4" s="5">
        <v>4000</v>
      </c>
      <c r="C4" s="5">
        <v>2000</v>
      </c>
      <c r="D4" s="5">
        <v>1000</v>
      </c>
      <c r="E4" s="5">
        <v>400</v>
      </c>
      <c r="F4" s="5">
        <v>200</v>
      </c>
      <c r="G4" s="5">
        <f>SUM(B4:F4)</f>
        <v>7600</v>
      </c>
    </row>
    <row r="5" spans="1:7" s="2" customFormat="1" ht="13.2" x14ac:dyDescent="0.25">
      <c r="A5" s="10" t="s">
        <v>28</v>
      </c>
      <c r="B5" s="9"/>
      <c r="C5" s="9"/>
      <c r="D5" s="9"/>
      <c r="E5" s="9"/>
      <c r="F5" s="9"/>
      <c r="G5" s="9"/>
    </row>
    <row r="6" spans="1:7" s="2" customFormat="1" ht="13.2" x14ac:dyDescent="0.25">
      <c r="A6" s="10" t="s">
        <v>29</v>
      </c>
      <c r="B6" s="14"/>
      <c r="C6" s="14"/>
      <c r="D6" s="14"/>
      <c r="E6" s="14"/>
      <c r="F6" s="14"/>
      <c r="G6" s="9"/>
    </row>
    <row r="7" spans="1:7" s="2" customFormat="1" ht="13.2" x14ac:dyDescent="0.25">
      <c r="A7" s="10" t="s">
        <v>33</v>
      </c>
      <c r="B7" s="9"/>
      <c r="C7" s="9"/>
      <c r="D7" s="9"/>
      <c r="E7" s="9"/>
      <c r="F7" s="9"/>
      <c r="G7" s="9"/>
    </row>
    <row r="8" spans="1:7" s="2" customFormat="1" ht="13.2" x14ac:dyDescent="0.25">
      <c r="A8" s="10" t="s">
        <v>16</v>
      </c>
      <c r="B8" s="14"/>
      <c r="C8" s="14"/>
      <c r="D8" s="14"/>
      <c r="E8" s="14"/>
      <c r="F8" s="14"/>
    </row>
    <row r="9" spans="1:7" s="2" customFormat="1" ht="13.2" x14ac:dyDescent="0.25">
      <c r="A9" s="10" t="s">
        <v>30</v>
      </c>
      <c r="B9" s="8"/>
      <c r="C9" s="8"/>
      <c r="D9" s="8"/>
      <c r="E9" s="8"/>
      <c r="F9" s="8"/>
    </row>
    <row r="10" spans="1:7" s="2" customFormat="1" ht="13.2" x14ac:dyDescent="0.25">
      <c r="A10" s="7" t="s">
        <v>31</v>
      </c>
      <c r="B10" s="8"/>
      <c r="C10" s="8"/>
      <c r="D10" s="8"/>
      <c r="E10" s="8"/>
      <c r="F10" s="8"/>
      <c r="G10" s="8"/>
    </row>
    <row r="11" spans="1:7" s="2" customFormat="1" ht="13.2" x14ac:dyDescent="0.25">
      <c r="A11" s="3"/>
    </row>
    <row r="12" spans="1:7" s="2" customFormat="1" ht="13.2" x14ac:dyDescent="0.25">
      <c r="A12" s="3" t="s">
        <v>32</v>
      </c>
      <c r="B12" s="8"/>
      <c r="C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METALARM</vt:lpstr>
      <vt:lpstr>Actions</vt:lpstr>
      <vt:lpstr>Couleurs</vt:lpstr>
      <vt:lpstr>METALARM!Zone_d_impression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LAMOURI</dc:creator>
  <cp:lastModifiedBy>samir</cp:lastModifiedBy>
  <cp:lastPrinted>2008-12-01T15:07:45Z</cp:lastPrinted>
  <dcterms:created xsi:type="dcterms:W3CDTF">2003-09-29T12:40:31Z</dcterms:created>
  <dcterms:modified xsi:type="dcterms:W3CDTF">2014-04-16T12:26:11Z</dcterms:modified>
</cp:coreProperties>
</file>