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Default Extension="doc" ContentType="application/msword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120" windowWidth="15180" windowHeight="8835"/>
  </bookViews>
  <sheets>
    <sheet name="Charges" sheetId="1" r:id="rId1"/>
    <sheet name="Flux" sheetId="2" r:id="rId2"/>
    <sheet name="Plan" sheetId="3" r:id="rId3"/>
  </sheets>
  <calcPr calcId="125725"/>
</workbook>
</file>

<file path=xl/calcChain.xml><?xml version="1.0" encoding="utf-8"?>
<calcChain xmlns="http://schemas.openxmlformats.org/spreadsheetml/2006/main">
  <c r="I23" i="1"/>
  <c r="M23" s="1"/>
  <c r="L23"/>
  <c r="I24"/>
  <c r="M24" s="1"/>
  <c r="L24"/>
  <c r="D25"/>
  <c r="G25"/>
  <c r="I25"/>
  <c r="M25" s="1"/>
  <c r="L25"/>
  <c r="E26"/>
  <c r="I26" s="1"/>
  <c r="M26" s="1"/>
  <c r="L26"/>
  <c r="I27"/>
  <c r="L27"/>
  <c r="M27" s="1"/>
  <c r="I28"/>
  <c r="L28"/>
  <c r="M28" s="1"/>
  <c r="I29"/>
  <c r="M29" s="1"/>
  <c r="L29"/>
  <c r="I30"/>
  <c r="M30" s="1"/>
  <c r="L30"/>
  <c r="I31"/>
  <c r="M31" s="1"/>
  <c r="L31"/>
  <c r="E6" i="2"/>
  <c r="K6" s="1"/>
  <c r="D7"/>
  <c r="K7" s="1"/>
  <c r="E7"/>
  <c r="C8"/>
  <c r="K8" s="1"/>
  <c r="F8"/>
  <c r="F15" s="1"/>
  <c r="D9"/>
  <c r="F9"/>
  <c r="K9"/>
  <c r="H10"/>
  <c r="H15" s="1"/>
  <c r="H28" s="1"/>
  <c r="I11"/>
  <c r="I15" s="1"/>
  <c r="I28" s="1"/>
  <c r="K12"/>
  <c r="K13"/>
  <c r="K14"/>
  <c r="B15"/>
  <c r="B28" s="1"/>
  <c r="E15"/>
  <c r="E28" s="1"/>
  <c r="G15"/>
  <c r="J15"/>
  <c r="J28" s="1"/>
  <c r="E19"/>
  <c r="D20"/>
  <c r="E20"/>
  <c r="E21"/>
  <c r="F21"/>
  <c r="F22"/>
  <c r="H23"/>
  <c r="I24"/>
  <c r="F28" l="1"/>
  <c r="G28"/>
  <c r="C15"/>
  <c r="D15"/>
  <c r="D28" s="1"/>
  <c r="K10"/>
  <c r="K11"/>
  <c r="C28" l="1"/>
  <c r="K28" s="1"/>
  <c r="K15"/>
</calcChain>
</file>

<file path=xl/sharedStrings.xml><?xml version="1.0" encoding="utf-8"?>
<sst xmlns="http://schemas.openxmlformats.org/spreadsheetml/2006/main" count="182" uniqueCount="58">
  <si>
    <t>Calcul des charges</t>
  </si>
  <si>
    <t>SD</t>
  </si>
  <si>
    <t>Scieuses- débiteuses</t>
  </si>
  <si>
    <t>TA</t>
  </si>
  <si>
    <t>Tours automatiques</t>
  </si>
  <si>
    <t>FT</t>
  </si>
  <si>
    <t>Fraiseuses à tailler les dents</t>
  </si>
  <si>
    <t>R</t>
  </si>
  <si>
    <t>Rectifieuses</t>
  </si>
  <si>
    <t>F</t>
  </si>
  <si>
    <t>Fours (traitement thermique)</t>
  </si>
  <si>
    <t>TS</t>
  </si>
  <si>
    <t>Poste de traitement de surface</t>
  </si>
  <si>
    <t>BC</t>
  </si>
  <si>
    <t>Banc de contrôle</t>
  </si>
  <si>
    <t>EC</t>
  </si>
  <si>
    <t>Emballage-conditionnement</t>
  </si>
  <si>
    <t>M</t>
  </si>
  <si>
    <t>Poste de montage</t>
  </si>
  <si>
    <t>I</t>
  </si>
  <si>
    <t>II</t>
  </si>
  <si>
    <t>III</t>
  </si>
  <si>
    <t>IV</t>
  </si>
  <si>
    <t>V</t>
  </si>
  <si>
    <t>VI</t>
  </si>
  <si>
    <t>Total</t>
  </si>
  <si>
    <t>Nombre</t>
  </si>
  <si>
    <t>Capacité</t>
  </si>
  <si>
    <t>Rapport</t>
  </si>
  <si>
    <t>de</t>
  </si>
  <si>
    <t>vers</t>
  </si>
  <si>
    <t>Corrigé CFE - Implantation</t>
  </si>
  <si>
    <t>Matrice de flux inter-postes</t>
  </si>
  <si>
    <t>Matrice de flux réduite</t>
  </si>
  <si>
    <t>Nb de liaisons</t>
  </si>
  <si>
    <t>Flux total</t>
  </si>
  <si>
    <t>Flux sortants</t>
  </si>
  <si>
    <t>Flux entrants</t>
  </si>
  <si>
    <t xml:space="preserve">On a intérêt à </t>
  </si>
  <si>
    <t>placer FT au centre</t>
  </si>
  <si>
    <t>rapprocher les ateliers FT et TA</t>
  </si>
  <si>
    <t>rapprocher les ateliers FT et R</t>
  </si>
  <si>
    <t>Code</t>
  </si>
  <si>
    <t>Machines</t>
  </si>
  <si>
    <t>Surface</t>
  </si>
  <si>
    <t>L x l</t>
  </si>
  <si>
    <t>(6x5)</t>
  </si>
  <si>
    <t>(5x6)</t>
  </si>
  <si>
    <t>(20x4)</t>
  </si>
  <si>
    <t>(5x5)</t>
  </si>
  <si>
    <t>(5x8)</t>
  </si>
  <si>
    <t>(10x5)</t>
  </si>
  <si>
    <t>Produits</t>
  </si>
  <si>
    <t>Programme mensuel</t>
  </si>
  <si>
    <t>Machine</t>
  </si>
  <si>
    <t>Temps</t>
  </si>
  <si>
    <t>Opér.</t>
  </si>
  <si>
    <t>Gammes de fabrication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</si>
</sst>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0" fillId="2" borderId="1" xfId="0" applyFill="1" applyBorder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1" fillId="4" borderId="0" xfId="0" applyFont="1" applyFill="1"/>
    <xf numFmtId="0" fontId="0" fillId="4" borderId="0" xfId="0" applyFill="1"/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9" fontId="1" fillId="0" borderId="6" xfId="0" applyNumberFormat="1" applyFont="1" applyBorder="1" applyAlignment="1">
      <alignment horizontal="center"/>
    </xf>
    <xf numFmtId="0" fontId="1" fillId="0" borderId="0" xfId="0" applyFont="1" applyFill="1"/>
    <xf numFmtId="0" fontId="0" fillId="0" borderId="0" xfId="0" applyFill="1"/>
    <xf numFmtId="0" fontId="1" fillId="0" borderId="6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3" xfId="0" applyFill="1" applyBorder="1"/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right"/>
    </xf>
    <xf numFmtId="0" fontId="2" fillId="0" borderId="6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5" borderId="6" xfId="0" applyFont="1" applyFill="1" applyBorder="1" applyAlignment="1">
      <alignment horizontal="center"/>
    </xf>
    <xf numFmtId="0" fontId="2" fillId="0" borderId="9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1" fillId="5" borderId="3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</xdr:row>
      <xdr:rowOff>123825</xdr:rowOff>
    </xdr:from>
    <xdr:to>
      <xdr:col>5</xdr:col>
      <xdr:colOff>485775</xdr:colOff>
      <xdr:row>29</xdr:row>
      <xdr:rowOff>114300</xdr:rowOff>
    </xdr:to>
    <xdr:grpSp>
      <xdr:nvGrpSpPr>
        <xdr:cNvPr id="1038" name="Group 14"/>
        <xdr:cNvGrpSpPr>
          <a:grpSpLocks/>
        </xdr:cNvGrpSpPr>
      </xdr:nvGrpSpPr>
      <xdr:grpSpPr bwMode="auto">
        <a:xfrm>
          <a:off x="200025" y="285750"/>
          <a:ext cx="4219575" cy="4524375"/>
          <a:chOff x="95" y="31"/>
          <a:chExt cx="430" cy="475"/>
        </a:xfrm>
      </xdr:grpSpPr>
      <xdr:sp macro="" textlink="">
        <xdr:nvSpPr>
          <xdr:cNvPr id="1026" name="Text Box 2"/>
          <xdr:cNvSpPr txBox="1">
            <a:spLocks noChangeArrowheads="1"/>
          </xdr:cNvSpPr>
        </xdr:nvSpPr>
        <xdr:spPr bwMode="auto">
          <a:xfrm>
            <a:off x="472" y="216"/>
            <a:ext cx="25" cy="21"/>
          </a:xfrm>
          <a:prstGeom prst="rect">
            <a:avLst/>
          </a:prstGeom>
          <a:solidFill>
            <a:srgbClr val="CCFFCC"/>
          </a:solidFill>
          <a:ln w="9525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fr-FR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SD</a:t>
            </a:r>
          </a:p>
        </xdr:txBody>
      </xdr:sp>
      <xdr:sp macro="" textlink="">
        <xdr:nvSpPr>
          <xdr:cNvPr id="1027" name="Text Box 3"/>
          <xdr:cNvSpPr txBox="1">
            <a:spLocks noChangeArrowheads="1"/>
          </xdr:cNvSpPr>
        </xdr:nvSpPr>
        <xdr:spPr bwMode="auto">
          <a:xfrm>
            <a:off x="222" y="183"/>
            <a:ext cx="24" cy="21"/>
          </a:xfrm>
          <a:prstGeom prst="rect">
            <a:avLst/>
          </a:prstGeom>
          <a:solidFill>
            <a:srgbClr val="CCFFCC"/>
          </a:solidFill>
          <a:ln w="9525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fr-FR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TA</a:t>
            </a:r>
          </a:p>
        </xdr:txBody>
      </xdr:sp>
      <xdr:sp macro="" textlink="">
        <xdr:nvSpPr>
          <xdr:cNvPr id="1028" name="Text Box 4"/>
          <xdr:cNvSpPr txBox="1">
            <a:spLocks noChangeArrowheads="1"/>
          </xdr:cNvSpPr>
        </xdr:nvSpPr>
        <xdr:spPr bwMode="auto">
          <a:xfrm>
            <a:off x="166" y="164"/>
            <a:ext cx="16" cy="21"/>
          </a:xfrm>
          <a:prstGeom prst="rect">
            <a:avLst/>
          </a:prstGeom>
          <a:solidFill>
            <a:srgbClr val="CCFFCC"/>
          </a:solidFill>
          <a:ln w="9525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fr-FR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R</a:t>
            </a:r>
          </a:p>
        </xdr:txBody>
      </xdr:sp>
      <xdr:sp macro="" textlink="">
        <xdr:nvSpPr>
          <xdr:cNvPr id="1029" name="Text Box 5"/>
          <xdr:cNvSpPr txBox="1">
            <a:spLocks noChangeArrowheads="1"/>
          </xdr:cNvSpPr>
        </xdr:nvSpPr>
        <xdr:spPr bwMode="auto">
          <a:xfrm>
            <a:off x="474" y="402"/>
            <a:ext cx="16" cy="21"/>
          </a:xfrm>
          <a:prstGeom prst="rect">
            <a:avLst/>
          </a:prstGeom>
          <a:solidFill>
            <a:srgbClr val="CCFFCC"/>
          </a:solidFill>
          <a:ln w="9525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fr-FR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R</a:t>
            </a:r>
          </a:p>
        </xdr:txBody>
      </xdr:sp>
      <xdr:sp macro="" textlink="">
        <xdr:nvSpPr>
          <xdr:cNvPr id="1030" name="Text Box 6"/>
          <xdr:cNvSpPr txBox="1">
            <a:spLocks noChangeArrowheads="1"/>
          </xdr:cNvSpPr>
        </xdr:nvSpPr>
        <xdr:spPr bwMode="auto">
          <a:xfrm>
            <a:off x="443" y="456"/>
            <a:ext cx="25" cy="21"/>
          </a:xfrm>
          <a:prstGeom prst="rect">
            <a:avLst/>
          </a:prstGeom>
          <a:solidFill>
            <a:srgbClr val="CCFFCC"/>
          </a:solidFill>
          <a:ln w="9525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fr-FR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TS</a:t>
            </a:r>
          </a:p>
        </xdr:txBody>
      </xdr:sp>
      <xdr:sp macro="" textlink="">
        <xdr:nvSpPr>
          <xdr:cNvPr id="1031" name="Text Box 7"/>
          <xdr:cNvSpPr txBox="1">
            <a:spLocks noChangeArrowheads="1"/>
          </xdr:cNvSpPr>
        </xdr:nvSpPr>
        <xdr:spPr bwMode="auto">
          <a:xfrm>
            <a:off x="281" y="189"/>
            <a:ext cx="26" cy="21"/>
          </a:xfrm>
          <a:prstGeom prst="rect">
            <a:avLst/>
          </a:prstGeom>
          <a:solidFill>
            <a:srgbClr val="CCFFCC"/>
          </a:solidFill>
          <a:ln w="9525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fr-FR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BC</a:t>
            </a:r>
          </a:p>
        </xdr:txBody>
      </xdr:sp>
      <xdr:sp macro="" textlink="">
        <xdr:nvSpPr>
          <xdr:cNvPr id="1032" name="Text Box 8"/>
          <xdr:cNvSpPr txBox="1">
            <a:spLocks noChangeArrowheads="1"/>
          </xdr:cNvSpPr>
        </xdr:nvSpPr>
        <xdr:spPr bwMode="auto">
          <a:xfrm>
            <a:off x="424" y="290"/>
            <a:ext cx="23" cy="21"/>
          </a:xfrm>
          <a:prstGeom prst="rect">
            <a:avLst/>
          </a:prstGeom>
          <a:solidFill>
            <a:srgbClr val="CCFFCC"/>
          </a:solidFill>
          <a:ln w="9525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fr-FR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FT</a:t>
            </a:r>
          </a:p>
        </xdr:txBody>
      </xdr:sp>
      <xdr:sp macro="" textlink="">
        <xdr:nvSpPr>
          <xdr:cNvPr id="1033" name="Text Box 9"/>
          <xdr:cNvSpPr txBox="1">
            <a:spLocks noChangeArrowheads="1"/>
          </xdr:cNvSpPr>
        </xdr:nvSpPr>
        <xdr:spPr bwMode="auto">
          <a:xfrm>
            <a:off x="262" y="287"/>
            <a:ext cx="15" cy="21"/>
          </a:xfrm>
          <a:prstGeom prst="rect">
            <a:avLst/>
          </a:prstGeom>
          <a:solidFill>
            <a:srgbClr val="CCFFCC"/>
          </a:solidFill>
          <a:ln w="9525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fr-FR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</a:t>
            </a:r>
          </a:p>
        </xdr:txBody>
      </xdr:sp>
      <xdr:sp macro="" textlink="">
        <xdr:nvSpPr>
          <xdr:cNvPr id="1034" name="Text Box 10"/>
          <xdr:cNvSpPr txBox="1">
            <a:spLocks noChangeArrowheads="1"/>
          </xdr:cNvSpPr>
        </xdr:nvSpPr>
        <xdr:spPr bwMode="auto">
          <a:xfrm>
            <a:off x="257" y="338"/>
            <a:ext cx="16" cy="21"/>
          </a:xfrm>
          <a:prstGeom prst="rect">
            <a:avLst/>
          </a:prstGeom>
          <a:solidFill>
            <a:srgbClr val="CCFFCC"/>
          </a:solidFill>
          <a:ln w="9525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fr-FR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</a:t>
            </a:r>
          </a:p>
        </xdr:txBody>
      </xdr:sp>
      <xdr:sp macro="" textlink="">
        <xdr:nvSpPr>
          <xdr:cNvPr id="1035" name="Text Box 11"/>
          <xdr:cNvSpPr txBox="1">
            <a:spLocks noChangeArrowheads="1"/>
          </xdr:cNvSpPr>
        </xdr:nvSpPr>
        <xdr:spPr bwMode="auto">
          <a:xfrm>
            <a:off x="259" y="389"/>
            <a:ext cx="16" cy="21"/>
          </a:xfrm>
          <a:prstGeom prst="rect">
            <a:avLst/>
          </a:prstGeom>
          <a:solidFill>
            <a:srgbClr val="CCFFCC"/>
          </a:solidFill>
          <a:ln w="9525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fr-FR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</a:t>
            </a:r>
          </a:p>
        </xdr:txBody>
      </xdr:sp>
      <xdr:sp macro="" textlink="">
        <xdr:nvSpPr>
          <xdr:cNvPr id="1036" name="Text Box 12"/>
          <xdr:cNvSpPr txBox="1">
            <a:spLocks noChangeArrowheads="1"/>
          </xdr:cNvSpPr>
        </xdr:nvSpPr>
        <xdr:spPr bwMode="auto">
          <a:xfrm>
            <a:off x="335" y="190"/>
            <a:ext cx="24" cy="21"/>
          </a:xfrm>
          <a:prstGeom prst="rect">
            <a:avLst/>
          </a:prstGeom>
          <a:solidFill>
            <a:srgbClr val="CCFFCC"/>
          </a:solidFill>
          <a:ln w="9525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fr-FR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EC</a:t>
            </a:r>
          </a:p>
        </xdr:txBody>
      </xdr:sp>
      <xdr:sp macro="" textlink="">
        <xdr:nvSpPr>
          <xdr:cNvPr id="1037" name="Text Box 13"/>
          <xdr:cNvSpPr txBox="1">
            <a:spLocks noChangeArrowheads="1"/>
          </xdr:cNvSpPr>
        </xdr:nvSpPr>
        <xdr:spPr bwMode="auto">
          <a:xfrm>
            <a:off x="308" y="251"/>
            <a:ext cx="18" cy="21"/>
          </a:xfrm>
          <a:prstGeom prst="rect">
            <a:avLst/>
          </a:prstGeom>
          <a:solidFill>
            <a:srgbClr val="CCFFCC"/>
          </a:solidFill>
          <a:ln w="9525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fr-FR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</a:t>
            </a:r>
          </a:p>
        </xdr:txBody>
      </xdr:sp>
    </xdr:grpSp>
    <xdr:clientData/>
  </xdr:twoCellAnchor>
  <xdr:twoCellAnchor>
    <xdr:from>
      <xdr:col>2</xdr:col>
      <xdr:colOff>95250</xdr:colOff>
      <xdr:row>5</xdr:row>
      <xdr:rowOff>142875</xdr:rowOff>
    </xdr:from>
    <xdr:to>
      <xdr:col>4</xdr:col>
      <xdr:colOff>257175</xdr:colOff>
      <xdr:row>10</xdr:row>
      <xdr:rowOff>76200</xdr:rowOff>
    </xdr:to>
    <xdr:sp macro="" textlink="">
      <xdr:nvSpPr>
        <xdr:cNvPr id="1039" name="Line 15"/>
        <xdr:cNvSpPr>
          <a:spLocks noChangeShapeType="1"/>
        </xdr:cNvSpPr>
      </xdr:nvSpPr>
      <xdr:spPr bwMode="auto">
        <a:xfrm flipH="1">
          <a:off x="1743075" y="952500"/>
          <a:ext cx="1685925" cy="742950"/>
        </a:xfrm>
        <a:prstGeom prst="line">
          <a:avLst/>
        </a:prstGeom>
        <a:noFill/>
        <a:ln w="38100">
          <a:solidFill>
            <a:srgbClr val="0000FF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85725</xdr:colOff>
      <xdr:row>12</xdr:row>
      <xdr:rowOff>123825</xdr:rowOff>
    </xdr:from>
    <xdr:to>
      <xdr:col>4</xdr:col>
      <xdr:colOff>228600</xdr:colOff>
      <xdr:row>17</xdr:row>
      <xdr:rowOff>28575</xdr:rowOff>
    </xdr:to>
    <xdr:sp macro="" textlink="">
      <xdr:nvSpPr>
        <xdr:cNvPr id="1040" name="Line 16"/>
        <xdr:cNvSpPr>
          <a:spLocks noChangeShapeType="1"/>
        </xdr:cNvSpPr>
      </xdr:nvSpPr>
      <xdr:spPr bwMode="auto">
        <a:xfrm>
          <a:off x="1733550" y="2066925"/>
          <a:ext cx="1666875" cy="714375"/>
        </a:xfrm>
        <a:prstGeom prst="line">
          <a:avLst/>
        </a:prstGeom>
        <a:noFill/>
        <a:ln w="38100">
          <a:solidFill>
            <a:srgbClr val="0000FF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723900</xdr:colOff>
      <xdr:row>17</xdr:row>
      <xdr:rowOff>123825</xdr:rowOff>
    </xdr:from>
    <xdr:to>
      <xdr:col>5</xdr:col>
      <xdr:colOff>333375</xdr:colOff>
      <xdr:row>22</xdr:row>
      <xdr:rowOff>38100</xdr:rowOff>
    </xdr:to>
    <xdr:sp macro="" textlink="">
      <xdr:nvSpPr>
        <xdr:cNvPr id="1041" name="Line 17"/>
        <xdr:cNvSpPr>
          <a:spLocks noChangeShapeType="1"/>
        </xdr:cNvSpPr>
      </xdr:nvSpPr>
      <xdr:spPr bwMode="auto">
        <a:xfrm>
          <a:off x="3895725" y="2876550"/>
          <a:ext cx="371475" cy="723900"/>
        </a:xfrm>
        <a:prstGeom prst="line">
          <a:avLst/>
        </a:prstGeom>
        <a:noFill/>
        <a:ln w="38100">
          <a:solidFill>
            <a:srgbClr val="0000FF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276225</xdr:colOff>
      <xdr:row>20</xdr:row>
      <xdr:rowOff>38100</xdr:rowOff>
    </xdr:from>
    <xdr:to>
      <xdr:col>4</xdr:col>
      <xdr:colOff>609600</xdr:colOff>
      <xdr:row>23</xdr:row>
      <xdr:rowOff>133350</xdr:rowOff>
    </xdr:to>
    <xdr:sp macro="" textlink="">
      <xdr:nvSpPr>
        <xdr:cNvPr id="1042" name="Line 18"/>
        <xdr:cNvSpPr>
          <a:spLocks noChangeShapeType="1"/>
        </xdr:cNvSpPr>
      </xdr:nvSpPr>
      <xdr:spPr bwMode="auto">
        <a:xfrm flipH="1" flipV="1">
          <a:off x="3448050" y="3276600"/>
          <a:ext cx="333375" cy="581025"/>
        </a:xfrm>
        <a:prstGeom prst="line">
          <a:avLst/>
        </a:prstGeom>
        <a:noFill/>
        <a:ln w="38100">
          <a:solidFill>
            <a:srgbClr val="0000FF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647700</xdr:colOff>
      <xdr:row>20</xdr:row>
      <xdr:rowOff>57150</xdr:rowOff>
    </xdr:from>
    <xdr:to>
      <xdr:col>4</xdr:col>
      <xdr:colOff>76200</xdr:colOff>
      <xdr:row>20</xdr:row>
      <xdr:rowOff>57150</xdr:rowOff>
    </xdr:to>
    <xdr:sp macro="" textlink="">
      <xdr:nvSpPr>
        <xdr:cNvPr id="1043" name="Line 19"/>
        <xdr:cNvSpPr>
          <a:spLocks noChangeShapeType="1"/>
        </xdr:cNvSpPr>
      </xdr:nvSpPr>
      <xdr:spPr bwMode="auto">
        <a:xfrm flipH="1">
          <a:off x="2295525" y="3295650"/>
          <a:ext cx="952500" cy="0"/>
        </a:xfrm>
        <a:prstGeom prst="line">
          <a:avLst/>
        </a:prstGeom>
        <a:noFill/>
        <a:ln w="38100">
          <a:solidFill>
            <a:srgbClr val="0000FF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533400</xdr:colOff>
      <xdr:row>12</xdr:row>
      <xdr:rowOff>28575</xdr:rowOff>
    </xdr:from>
    <xdr:to>
      <xdr:col>2</xdr:col>
      <xdr:colOff>533400</xdr:colOff>
      <xdr:row>20</xdr:row>
      <xdr:rowOff>28575</xdr:rowOff>
    </xdr:to>
    <xdr:sp macro="" textlink="">
      <xdr:nvSpPr>
        <xdr:cNvPr id="1044" name="Line 20"/>
        <xdr:cNvSpPr>
          <a:spLocks noChangeShapeType="1"/>
        </xdr:cNvSpPr>
      </xdr:nvSpPr>
      <xdr:spPr bwMode="auto">
        <a:xfrm flipV="1">
          <a:off x="2181225" y="1971675"/>
          <a:ext cx="0" cy="1295400"/>
        </a:xfrm>
        <a:prstGeom prst="line">
          <a:avLst/>
        </a:prstGeom>
        <a:noFill/>
        <a:ln w="38100">
          <a:solidFill>
            <a:srgbClr val="0000FF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0</xdr:colOff>
      <xdr:row>12</xdr:row>
      <xdr:rowOff>38100</xdr:rowOff>
    </xdr:from>
    <xdr:to>
      <xdr:col>4</xdr:col>
      <xdr:colOff>238125</xdr:colOff>
      <xdr:row>25</xdr:row>
      <xdr:rowOff>123825</xdr:rowOff>
    </xdr:to>
    <xdr:sp macro="" textlink="">
      <xdr:nvSpPr>
        <xdr:cNvPr id="1045" name="Line 21"/>
        <xdr:cNvSpPr>
          <a:spLocks noChangeShapeType="1"/>
        </xdr:cNvSpPr>
      </xdr:nvSpPr>
      <xdr:spPr bwMode="auto">
        <a:xfrm>
          <a:off x="2409825" y="1981200"/>
          <a:ext cx="1000125" cy="2190750"/>
        </a:xfrm>
        <a:prstGeom prst="line">
          <a:avLst/>
        </a:prstGeom>
        <a:noFill/>
        <a:ln w="38100">
          <a:solidFill>
            <a:srgbClr val="0000FF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476250</xdr:colOff>
      <xdr:row>11</xdr:row>
      <xdr:rowOff>123825</xdr:rowOff>
    </xdr:from>
    <xdr:to>
      <xdr:col>4</xdr:col>
      <xdr:colOff>476250</xdr:colOff>
      <xdr:row>25</xdr:row>
      <xdr:rowOff>104775</xdr:rowOff>
    </xdr:to>
    <xdr:sp macro="" textlink="">
      <xdr:nvSpPr>
        <xdr:cNvPr id="1046" name="Line 22"/>
        <xdr:cNvSpPr>
          <a:spLocks noChangeShapeType="1"/>
        </xdr:cNvSpPr>
      </xdr:nvSpPr>
      <xdr:spPr bwMode="auto">
        <a:xfrm flipH="1" flipV="1">
          <a:off x="2886075" y="1905000"/>
          <a:ext cx="762000" cy="2247900"/>
        </a:xfrm>
        <a:prstGeom prst="line">
          <a:avLst/>
        </a:prstGeom>
        <a:noFill/>
        <a:ln w="38100">
          <a:solidFill>
            <a:srgbClr val="0000FF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571500</xdr:colOff>
      <xdr:row>6</xdr:row>
      <xdr:rowOff>28575</xdr:rowOff>
    </xdr:from>
    <xdr:to>
      <xdr:col>4</xdr:col>
      <xdr:colOff>400050</xdr:colOff>
      <xdr:row>11</xdr:row>
      <xdr:rowOff>114300</xdr:rowOff>
    </xdr:to>
    <xdr:sp macro="" textlink="">
      <xdr:nvSpPr>
        <xdr:cNvPr id="1047" name="Line 23"/>
        <xdr:cNvSpPr>
          <a:spLocks noChangeShapeType="1"/>
        </xdr:cNvSpPr>
      </xdr:nvSpPr>
      <xdr:spPr bwMode="auto">
        <a:xfrm flipV="1">
          <a:off x="2981325" y="1000125"/>
          <a:ext cx="590550" cy="895350"/>
        </a:xfrm>
        <a:prstGeom prst="line">
          <a:avLst/>
        </a:prstGeom>
        <a:noFill/>
        <a:ln w="38100">
          <a:solidFill>
            <a:srgbClr val="0000FF"/>
          </a:solidFill>
          <a:round/>
          <a:headEnd/>
          <a:tailEnd type="triangle" w="med" len="med"/>
        </a:ln>
      </xdr:spPr>
    </xdr:sp>
    <xdr:clientData/>
  </xdr:twoCellAnchor>
  <xdr:twoCellAnchor>
    <xdr:from>
      <xdr:col>0</xdr:col>
      <xdr:colOff>361950</xdr:colOff>
      <xdr:row>26</xdr:row>
      <xdr:rowOff>76200</xdr:rowOff>
    </xdr:from>
    <xdr:to>
      <xdr:col>1</xdr:col>
      <xdr:colOff>171450</xdr:colOff>
      <xdr:row>26</xdr:row>
      <xdr:rowOff>76200</xdr:rowOff>
    </xdr:to>
    <xdr:sp macro="" textlink="">
      <xdr:nvSpPr>
        <xdr:cNvPr id="1048" name="Line 24"/>
        <xdr:cNvSpPr>
          <a:spLocks noChangeShapeType="1"/>
        </xdr:cNvSpPr>
      </xdr:nvSpPr>
      <xdr:spPr bwMode="auto">
        <a:xfrm>
          <a:off x="361950" y="4286250"/>
          <a:ext cx="695325" cy="0"/>
        </a:xfrm>
        <a:prstGeom prst="line">
          <a:avLst/>
        </a:prstGeom>
        <a:noFill/>
        <a:ln w="38100">
          <a:solidFill>
            <a:srgbClr val="0000FF"/>
          </a:solidFill>
          <a:round/>
          <a:headEnd/>
          <a:tailEnd type="triangle" w="med" len="med"/>
        </a:ln>
      </xdr:spPr>
    </xdr:sp>
    <xdr:clientData/>
  </xdr:twoCellAnchor>
  <xdr:oneCellAnchor>
    <xdr:from>
      <xdr:col>1</xdr:col>
      <xdr:colOff>180975</xdr:colOff>
      <xdr:row>26</xdr:row>
      <xdr:rowOff>9525</xdr:rowOff>
    </xdr:from>
    <xdr:ext cx="1352550" cy="200025"/>
    <xdr:sp macro="" textlink="">
      <xdr:nvSpPr>
        <xdr:cNvPr id="1049" name="Text Box 25"/>
        <xdr:cNvSpPr txBox="1">
          <a:spLocks noChangeArrowheads="1"/>
        </xdr:cNvSpPr>
      </xdr:nvSpPr>
      <xdr:spPr bwMode="auto">
        <a:xfrm>
          <a:off x="1066800" y="4219575"/>
          <a:ext cx="13525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Exemple Pièces type II</a:t>
          </a:r>
        </a:p>
      </xdr:txBody>
    </xdr:sp>
    <xdr:clientData/>
  </xdr:oneCellAnchor>
  <xdr:twoCellAnchor>
    <xdr:from>
      <xdr:col>1</xdr:col>
      <xdr:colOff>409575</xdr:colOff>
      <xdr:row>9</xdr:row>
      <xdr:rowOff>9525</xdr:rowOff>
    </xdr:from>
    <xdr:to>
      <xdr:col>1</xdr:col>
      <xdr:colOff>704850</xdr:colOff>
      <xdr:row>10</xdr:row>
      <xdr:rowOff>142875</xdr:rowOff>
    </xdr:to>
    <xdr:sp macro="" textlink="">
      <xdr:nvSpPr>
        <xdr:cNvPr id="1051" name="Oval 27"/>
        <xdr:cNvSpPr>
          <a:spLocks noChangeArrowheads="1"/>
        </xdr:cNvSpPr>
      </xdr:nvSpPr>
      <xdr:spPr bwMode="auto">
        <a:xfrm>
          <a:off x="1295400" y="1466850"/>
          <a:ext cx="295275" cy="295275"/>
        </a:xfrm>
        <a:prstGeom prst="ellipse">
          <a:avLst/>
        </a:prstGeom>
        <a:solidFill>
          <a:srgbClr val="FFFF99"/>
        </a:solidFill>
        <a:ln w="1270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4</xdr:col>
      <xdr:colOff>47625</xdr:colOff>
      <xdr:row>13</xdr:row>
      <xdr:rowOff>123825</xdr:rowOff>
    </xdr:from>
    <xdr:to>
      <xdr:col>4</xdr:col>
      <xdr:colOff>342900</xdr:colOff>
      <xdr:row>15</xdr:row>
      <xdr:rowOff>95250</xdr:rowOff>
    </xdr:to>
    <xdr:sp macro="" textlink="">
      <xdr:nvSpPr>
        <xdr:cNvPr id="1052" name="Oval 28"/>
        <xdr:cNvSpPr>
          <a:spLocks noChangeArrowheads="1"/>
        </xdr:cNvSpPr>
      </xdr:nvSpPr>
      <xdr:spPr bwMode="auto">
        <a:xfrm>
          <a:off x="3219450" y="2228850"/>
          <a:ext cx="295275" cy="295275"/>
        </a:xfrm>
        <a:prstGeom prst="ellipse">
          <a:avLst/>
        </a:prstGeom>
        <a:solidFill>
          <a:srgbClr val="FFFF99"/>
        </a:solidFill>
        <a:ln w="1270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5</xdr:col>
      <xdr:colOff>295275</xdr:colOff>
      <xdr:row>21</xdr:row>
      <xdr:rowOff>142875</xdr:rowOff>
    </xdr:from>
    <xdr:to>
      <xdr:col>5</xdr:col>
      <xdr:colOff>590550</xdr:colOff>
      <xdr:row>23</xdr:row>
      <xdr:rowOff>114300</xdr:rowOff>
    </xdr:to>
    <xdr:sp macro="" textlink="">
      <xdr:nvSpPr>
        <xdr:cNvPr id="1053" name="Oval 29"/>
        <xdr:cNvSpPr>
          <a:spLocks noChangeArrowheads="1"/>
        </xdr:cNvSpPr>
      </xdr:nvSpPr>
      <xdr:spPr bwMode="auto">
        <a:xfrm>
          <a:off x="4229100" y="3543300"/>
          <a:ext cx="295275" cy="295275"/>
        </a:xfrm>
        <a:prstGeom prst="ellipse">
          <a:avLst/>
        </a:prstGeom>
        <a:solidFill>
          <a:srgbClr val="FFFF99"/>
        </a:solidFill>
        <a:ln w="1270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4</xdr:col>
      <xdr:colOff>200025</xdr:colOff>
      <xdr:row>18</xdr:row>
      <xdr:rowOff>133350</xdr:rowOff>
    </xdr:from>
    <xdr:to>
      <xdr:col>4</xdr:col>
      <xdr:colOff>495300</xdr:colOff>
      <xdr:row>20</xdr:row>
      <xdr:rowOff>104775</xdr:rowOff>
    </xdr:to>
    <xdr:sp macro="" textlink="">
      <xdr:nvSpPr>
        <xdr:cNvPr id="1054" name="Oval 30"/>
        <xdr:cNvSpPr>
          <a:spLocks noChangeArrowheads="1"/>
        </xdr:cNvSpPr>
      </xdr:nvSpPr>
      <xdr:spPr bwMode="auto">
        <a:xfrm>
          <a:off x="3371850" y="3048000"/>
          <a:ext cx="295275" cy="295275"/>
        </a:xfrm>
        <a:prstGeom prst="ellipse">
          <a:avLst/>
        </a:prstGeom>
        <a:solidFill>
          <a:srgbClr val="FFFF99"/>
        </a:solidFill>
        <a:ln w="1270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  <xdr:twoCellAnchor>
    <xdr:from>
      <xdr:col>2</xdr:col>
      <xdr:colOff>400050</xdr:colOff>
      <xdr:row>20</xdr:row>
      <xdr:rowOff>38100</xdr:rowOff>
    </xdr:from>
    <xdr:to>
      <xdr:col>2</xdr:col>
      <xdr:colOff>695325</xdr:colOff>
      <xdr:row>22</xdr:row>
      <xdr:rowOff>9525</xdr:rowOff>
    </xdr:to>
    <xdr:sp macro="" textlink="">
      <xdr:nvSpPr>
        <xdr:cNvPr id="1055" name="Oval 31"/>
        <xdr:cNvSpPr>
          <a:spLocks noChangeArrowheads="1"/>
        </xdr:cNvSpPr>
      </xdr:nvSpPr>
      <xdr:spPr bwMode="auto">
        <a:xfrm>
          <a:off x="2047875" y="3276600"/>
          <a:ext cx="295275" cy="295275"/>
        </a:xfrm>
        <a:prstGeom prst="ellipse">
          <a:avLst/>
        </a:prstGeom>
        <a:solidFill>
          <a:srgbClr val="FFFF99"/>
        </a:solidFill>
        <a:ln w="1270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5</a:t>
          </a:r>
        </a:p>
      </xdr:txBody>
    </xdr:sp>
    <xdr:clientData/>
  </xdr:twoCellAnchor>
  <xdr:twoCellAnchor>
    <xdr:from>
      <xdr:col>2</xdr:col>
      <xdr:colOff>457200</xdr:colOff>
      <xdr:row>6</xdr:row>
      <xdr:rowOff>114300</xdr:rowOff>
    </xdr:from>
    <xdr:to>
      <xdr:col>2</xdr:col>
      <xdr:colOff>752475</xdr:colOff>
      <xdr:row>8</xdr:row>
      <xdr:rowOff>85725</xdr:rowOff>
    </xdr:to>
    <xdr:sp macro="" textlink="">
      <xdr:nvSpPr>
        <xdr:cNvPr id="1056" name="Oval 32"/>
        <xdr:cNvSpPr>
          <a:spLocks noChangeArrowheads="1"/>
        </xdr:cNvSpPr>
      </xdr:nvSpPr>
      <xdr:spPr bwMode="auto">
        <a:xfrm>
          <a:off x="2105025" y="1085850"/>
          <a:ext cx="295275" cy="295275"/>
        </a:xfrm>
        <a:prstGeom prst="ellipse">
          <a:avLst/>
        </a:prstGeom>
        <a:solidFill>
          <a:srgbClr val="FFFF99"/>
        </a:solidFill>
        <a:ln w="1270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6</a:t>
          </a:r>
        </a:p>
      </xdr:txBody>
    </xdr:sp>
    <xdr:clientData/>
  </xdr:twoCellAnchor>
  <xdr:twoCellAnchor>
    <xdr:from>
      <xdr:col>4</xdr:col>
      <xdr:colOff>104775</xdr:colOff>
      <xdr:row>26</xdr:row>
      <xdr:rowOff>133350</xdr:rowOff>
    </xdr:from>
    <xdr:to>
      <xdr:col>4</xdr:col>
      <xdr:colOff>400050</xdr:colOff>
      <xdr:row>28</xdr:row>
      <xdr:rowOff>104775</xdr:rowOff>
    </xdr:to>
    <xdr:sp macro="" textlink="">
      <xdr:nvSpPr>
        <xdr:cNvPr id="1057" name="Oval 33"/>
        <xdr:cNvSpPr>
          <a:spLocks noChangeArrowheads="1"/>
        </xdr:cNvSpPr>
      </xdr:nvSpPr>
      <xdr:spPr bwMode="auto">
        <a:xfrm>
          <a:off x="3276600" y="4343400"/>
          <a:ext cx="295275" cy="295275"/>
        </a:xfrm>
        <a:prstGeom prst="ellipse">
          <a:avLst/>
        </a:prstGeom>
        <a:solidFill>
          <a:srgbClr val="FFFF99"/>
        </a:solidFill>
        <a:ln w="1270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7</a:t>
          </a:r>
        </a:p>
      </xdr:txBody>
    </xdr:sp>
    <xdr:clientData/>
  </xdr:twoCellAnchor>
  <xdr:twoCellAnchor>
    <xdr:from>
      <xdr:col>3</xdr:col>
      <xdr:colOff>504825</xdr:colOff>
      <xdr:row>10</xdr:row>
      <xdr:rowOff>19050</xdr:rowOff>
    </xdr:from>
    <xdr:to>
      <xdr:col>4</xdr:col>
      <xdr:colOff>38100</xdr:colOff>
      <xdr:row>11</xdr:row>
      <xdr:rowOff>152400</xdr:rowOff>
    </xdr:to>
    <xdr:sp macro="" textlink="">
      <xdr:nvSpPr>
        <xdr:cNvPr id="1058" name="Oval 34"/>
        <xdr:cNvSpPr>
          <a:spLocks noChangeArrowheads="1"/>
        </xdr:cNvSpPr>
      </xdr:nvSpPr>
      <xdr:spPr bwMode="auto">
        <a:xfrm>
          <a:off x="2914650" y="1638300"/>
          <a:ext cx="295275" cy="295275"/>
        </a:xfrm>
        <a:prstGeom prst="ellipse">
          <a:avLst/>
        </a:prstGeom>
        <a:solidFill>
          <a:srgbClr val="FFFF99"/>
        </a:solidFill>
        <a:ln w="1270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8</a:t>
          </a:r>
        </a:p>
      </xdr:txBody>
    </xdr:sp>
    <xdr:clientData/>
  </xdr:twoCellAnchor>
  <xdr:twoCellAnchor>
    <xdr:from>
      <xdr:col>4</xdr:col>
      <xdr:colOff>428625</xdr:colOff>
      <xdr:row>5</xdr:row>
      <xdr:rowOff>47625</xdr:rowOff>
    </xdr:from>
    <xdr:to>
      <xdr:col>4</xdr:col>
      <xdr:colOff>723900</xdr:colOff>
      <xdr:row>7</xdr:row>
      <xdr:rowOff>19050</xdr:rowOff>
    </xdr:to>
    <xdr:sp macro="" textlink="">
      <xdr:nvSpPr>
        <xdr:cNvPr id="1059" name="Oval 35"/>
        <xdr:cNvSpPr>
          <a:spLocks noChangeArrowheads="1"/>
        </xdr:cNvSpPr>
      </xdr:nvSpPr>
      <xdr:spPr bwMode="auto">
        <a:xfrm>
          <a:off x="3600450" y="857250"/>
          <a:ext cx="295275" cy="295275"/>
        </a:xfrm>
        <a:prstGeom prst="ellipse">
          <a:avLst/>
        </a:prstGeom>
        <a:solidFill>
          <a:srgbClr val="FFFF99"/>
        </a:solidFill>
        <a:ln w="1270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9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oleObject" Target="../embeddings/Document_Microsoft_Office_Word_97_-_20031.doc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1"/>
  <sheetViews>
    <sheetView tabSelected="1" workbookViewId="0"/>
  </sheetViews>
  <sheetFormatPr baseColWidth="10" defaultRowHeight="12.75"/>
  <cols>
    <col min="1" max="1" width="7.7109375" customWidth="1"/>
    <col min="2" max="2" width="18.5703125" customWidth="1"/>
    <col min="3" max="9" width="10.7109375" customWidth="1"/>
    <col min="10" max="10" width="7.7109375" customWidth="1"/>
    <col min="11" max="11" width="10" customWidth="1"/>
    <col min="12" max="12" width="9.42578125" customWidth="1"/>
    <col min="13" max="13" width="8.140625" customWidth="1"/>
  </cols>
  <sheetData>
    <row r="1" spans="1:8">
      <c r="A1" s="15" t="s">
        <v>31</v>
      </c>
      <c r="B1" s="16"/>
    </row>
    <row r="2" spans="1:8">
      <c r="C2" s="44" t="s">
        <v>57</v>
      </c>
      <c r="D2" s="44"/>
      <c r="E2" s="44"/>
      <c r="F2" s="44"/>
      <c r="G2" s="44"/>
      <c r="H2" s="44"/>
    </row>
    <row r="3" spans="1:8">
      <c r="A3" s="28"/>
      <c r="B3" s="35" t="s">
        <v>52</v>
      </c>
      <c r="C3" s="35" t="s">
        <v>19</v>
      </c>
      <c r="D3" s="35" t="s">
        <v>20</v>
      </c>
      <c r="E3" s="35" t="s">
        <v>21</v>
      </c>
      <c r="F3" s="35" t="s">
        <v>22</v>
      </c>
      <c r="G3" s="35" t="s">
        <v>23</v>
      </c>
      <c r="H3" s="35" t="s">
        <v>24</v>
      </c>
    </row>
    <row r="4" spans="1:8">
      <c r="A4" s="29" t="s">
        <v>56</v>
      </c>
      <c r="B4" s="31" t="s">
        <v>53</v>
      </c>
      <c r="C4" s="40">
        <v>1000</v>
      </c>
      <c r="D4" s="40">
        <v>4000</v>
      </c>
      <c r="E4" s="40">
        <v>500</v>
      </c>
      <c r="F4" s="40">
        <v>2000</v>
      </c>
      <c r="G4" s="40">
        <v>1000</v>
      </c>
      <c r="H4" s="40">
        <v>500</v>
      </c>
    </row>
    <row r="5" spans="1:8">
      <c r="A5" s="42">
        <v>1</v>
      </c>
      <c r="B5" s="33" t="s">
        <v>54</v>
      </c>
      <c r="C5" s="34" t="s">
        <v>5</v>
      </c>
      <c r="D5" s="34" t="s">
        <v>3</v>
      </c>
      <c r="E5" s="34" t="s">
        <v>1</v>
      </c>
      <c r="F5" s="34" t="s">
        <v>3</v>
      </c>
      <c r="G5" s="34" t="s">
        <v>1</v>
      </c>
      <c r="H5" s="34" t="s">
        <v>1</v>
      </c>
    </row>
    <row r="6" spans="1:8">
      <c r="A6" s="43"/>
      <c r="B6" s="31" t="s">
        <v>55</v>
      </c>
      <c r="C6" s="32">
        <v>1</v>
      </c>
      <c r="D6" s="32">
        <v>4</v>
      </c>
      <c r="E6" s="32">
        <v>0.5</v>
      </c>
      <c r="F6" s="32">
        <v>4</v>
      </c>
      <c r="G6" s="32">
        <v>0.5</v>
      </c>
      <c r="H6" s="32">
        <v>2</v>
      </c>
    </row>
    <row r="7" spans="1:8">
      <c r="A7" s="42">
        <v>2</v>
      </c>
      <c r="B7" s="33" t="s">
        <v>54</v>
      </c>
      <c r="C7" s="34" t="s">
        <v>3</v>
      </c>
      <c r="D7" s="34" t="s">
        <v>5</v>
      </c>
      <c r="E7" s="34" t="s">
        <v>7</v>
      </c>
      <c r="F7" s="34" t="s">
        <v>5</v>
      </c>
      <c r="G7" s="34" t="s">
        <v>7</v>
      </c>
      <c r="H7" s="34" t="s">
        <v>3</v>
      </c>
    </row>
    <row r="8" spans="1:8">
      <c r="A8" s="43"/>
      <c r="B8" s="31" t="s">
        <v>55</v>
      </c>
      <c r="C8" s="32">
        <v>2</v>
      </c>
      <c r="D8" s="32">
        <v>10</v>
      </c>
      <c r="E8" s="32">
        <v>3</v>
      </c>
      <c r="F8" s="32">
        <v>4</v>
      </c>
      <c r="G8" s="32">
        <v>2</v>
      </c>
      <c r="H8" s="32">
        <v>15</v>
      </c>
    </row>
    <row r="9" spans="1:8">
      <c r="A9" s="42">
        <v>3</v>
      </c>
      <c r="B9" s="33" t="s">
        <v>54</v>
      </c>
      <c r="C9" s="34" t="s">
        <v>7</v>
      </c>
      <c r="D9" s="34" t="s">
        <v>7</v>
      </c>
      <c r="E9" s="34" t="s">
        <v>5</v>
      </c>
      <c r="F9" s="34" t="s">
        <v>9</v>
      </c>
      <c r="G9" s="34" t="s">
        <v>5</v>
      </c>
      <c r="H9" s="34" t="s">
        <v>5</v>
      </c>
    </row>
    <row r="10" spans="1:8">
      <c r="A10" s="43"/>
      <c r="B10" s="31" t="s">
        <v>55</v>
      </c>
      <c r="C10" s="32">
        <v>2</v>
      </c>
      <c r="D10" s="32">
        <v>3</v>
      </c>
      <c r="E10" s="32">
        <v>5</v>
      </c>
      <c r="F10" s="32">
        <v>2</v>
      </c>
      <c r="G10" s="32">
        <v>4</v>
      </c>
      <c r="H10" s="32">
        <v>30</v>
      </c>
    </row>
    <row r="11" spans="1:8">
      <c r="A11" s="42">
        <v>4</v>
      </c>
      <c r="B11" s="33" t="s">
        <v>54</v>
      </c>
      <c r="C11" s="34" t="s">
        <v>9</v>
      </c>
      <c r="D11" s="34" t="s">
        <v>5</v>
      </c>
      <c r="E11" s="34" t="s">
        <v>3</v>
      </c>
      <c r="F11" s="34" t="s">
        <v>11</v>
      </c>
      <c r="G11" s="34" t="s">
        <v>3</v>
      </c>
      <c r="H11" s="34" t="s">
        <v>9</v>
      </c>
    </row>
    <row r="12" spans="1:8">
      <c r="A12" s="43"/>
      <c r="B12" s="31" t="s">
        <v>55</v>
      </c>
      <c r="C12" s="32">
        <v>1</v>
      </c>
      <c r="D12" s="32">
        <v>5</v>
      </c>
      <c r="E12" s="32">
        <v>3</v>
      </c>
      <c r="F12" s="32">
        <v>1</v>
      </c>
      <c r="G12" s="32">
        <v>3</v>
      </c>
      <c r="H12" s="32">
        <v>4</v>
      </c>
    </row>
    <row r="13" spans="1:8">
      <c r="A13" s="42">
        <v>5</v>
      </c>
      <c r="B13" s="33" t="s">
        <v>54</v>
      </c>
      <c r="C13" s="34" t="s">
        <v>13</v>
      </c>
      <c r="D13" s="34" t="s">
        <v>9</v>
      </c>
      <c r="E13" s="34" t="s">
        <v>7</v>
      </c>
      <c r="F13" s="34" t="s">
        <v>15</v>
      </c>
      <c r="G13" s="34" t="s">
        <v>5</v>
      </c>
      <c r="H13" s="34" t="s">
        <v>7</v>
      </c>
    </row>
    <row r="14" spans="1:8">
      <c r="A14" s="43"/>
      <c r="B14" s="31" t="s">
        <v>55</v>
      </c>
      <c r="C14" s="32">
        <v>1</v>
      </c>
      <c r="D14" s="32">
        <v>4</v>
      </c>
      <c r="E14" s="32">
        <v>1</v>
      </c>
      <c r="F14" s="32">
        <v>1</v>
      </c>
      <c r="G14" s="32">
        <v>2</v>
      </c>
      <c r="H14" s="32">
        <v>4</v>
      </c>
    </row>
    <row r="15" spans="1:8">
      <c r="A15" s="42">
        <v>6</v>
      </c>
      <c r="B15" s="33" t="s">
        <v>54</v>
      </c>
      <c r="C15" s="34" t="s">
        <v>15</v>
      </c>
      <c r="D15" s="34" t="s">
        <v>13</v>
      </c>
      <c r="E15" s="34" t="s">
        <v>9</v>
      </c>
      <c r="F15" s="47"/>
      <c r="G15" s="34" t="s">
        <v>9</v>
      </c>
      <c r="H15" s="34" t="s">
        <v>13</v>
      </c>
    </row>
    <row r="16" spans="1:8">
      <c r="A16" s="43"/>
      <c r="B16" s="31" t="s">
        <v>55</v>
      </c>
      <c r="C16" s="32">
        <v>1</v>
      </c>
      <c r="D16" s="32">
        <v>1</v>
      </c>
      <c r="E16" s="32">
        <v>1</v>
      </c>
      <c r="F16" s="48"/>
      <c r="G16" s="32">
        <v>1</v>
      </c>
      <c r="H16" s="32">
        <v>4</v>
      </c>
    </row>
    <row r="17" spans="1:13">
      <c r="A17" s="42">
        <v>7</v>
      </c>
      <c r="B17" s="33" t="s">
        <v>54</v>
      </c>
      <c r="C17" s="42"/>
      <c r="D17" s="34" t="s">
        <v>11</v>
      </c>
      <c r="E17" s="34" t="s">
        <v>15</v>
      </c>
      <c r="F17" s="42"/>
      <c r="G17" s="34" t="s">
        <v>13</v>
      </c>
      <c r="H17" s="34" t="s">
        <v>17</v>
      </c>
    </row>
    <row r="18" spans="1:13">
      <c r="A18" s="43"/>
      <c r="B18" s="31" t="s">
        <v>55</v>
      </c>
      <c r="C18" s="43"/>
      <c r="D18" s="32">
        <v>1</v>
      </c>
      <c r="E18" s="32">
        <v>1</v>
      </c>
      <c r="F18" s="43"/>
      <c r="G18" s="32">
        <v>1</v>
      </c>
      <c r="H18" s="32">
        <v>25</v>
      </c>
    </row>
    <row r="19" spans="1:13">
      <c r="A19" s="42">
        <v>8</v>
      </c>
      <c r="B19" s="33" t="s">
        <v>54</v>
      </c>
      <c r="C19" s="42"/>
      <c r="D19" s="34" t="s">
        <v>15</v>
      </c>
      <c r="E19" s="42"/>
      <c r="F19" s="42"/>
      <c r="G19" s="34" t="s">
        <v>15</v>
      </c>
      <c r="H19" s="34" t="s">
        <v>15</v>
      </c>
    </row>
    <row r="20" spans="1:13">
      <c r="A20" s="43"/>
      <c r="B20" s="31" t="s">
        <v>55</v>
      </c>
      <c r="C20" s="43"/>
      <c r="D20" s="32">
        <v>1</v>
      </c>
      <c r="E20" s="43"/>
      <c r="F20" s="43"/>
      <c r="G20" s="32">
        <v>1</v>
      </c>
      <c r="H20" s="32">
        <v>2</v>
      </c>
    </row>
    <row r="22" spans="1:13">
      <c r="A22" s="45" t="s">
        <v>0</v>
      </c>
      <c r="B22" s="46"/>
      <c r="C22" s="41" t="s">
        <v>19</v>
      </c>
      <c r="D22" s="41" t="s">
        <v>20</v>
      </c>
      <c r="E22" s="41" t="s">
        <v>21</v>
      </c>
      <c r="F22" s="41" t="s">
        <v>22</v>
      </c>
      <c r="G22" s="41" t="s">
        <v>23</v>
      </c>
      <c r="H22" s="41" t="s">
        <v>24</v>
      </c>
      <c r="I22" s="41" t="s">
        <v>25</v>
      </c>
      <c r="J22" s="41" t="s">
        <v>26</v>
      </c>
      <c r="K22" s="41" t="s">
        <v>27</v>
      </c>
      <c r="L22" s="41" t="s">
        <v>25</v>
      </c>
      <c r="M22" s="41" t="s">
        <v>28</v>
      </c>
    </row>
    <row r="23" spans="1:13">
      <c r="A23" s="18" t="s">
        <v>1</v>
      </c>
      <c r="B23" s="10" t="s">
        <v>2</v>
      </c>
      <c r="C23" s="17"/>
      <c r="D23" s="17"/>
      <c r="E23" s="17">
        <v>250</v>
      </c>
      <c r="F23" s="17"/>
      <c r="G23" s="17">
        <v>500</v>
      </c>
      <c r="H23" s="17">
        <v>1000</v>
      </c>
      <c r="I23" s="18">
        <f>SUM(C23:H23)/100</f>
        <v>17.5</v>
      </c>
      <c r="J23" s="17">
        <v>1</v>
      </c>
      <c r="K23" s="17">
        <v>150</v>
      </c>
      <c r="L23" s="17">
        <f>K23*J23</f>
        <v>150</v>
      </c>
      <c r="M23" s="19">
        <f>I23/L23</f>
        <v>0.11666666666666667</v>
      </c>
    </row>
    <row r="24" spans="1:13">
      <c r="A24" s="18" t="s">
        <v>3</v>
      </c>
      <c r="B24" s="10" t="s">
        <v>4</v>
      </c>
      <c r="C24" s="17">
        <v>2000</v>
      </c>
      <c r="D24" s="17">
        <v>16000</v>
      </c>
      <c r="E24" s="17">
        <v>1500</v>
      </c>
      <c r="F24" s="17">
        <v>8000</v>
      </c>
      <c r="G24" s="17">
        <v>3000</v>
      </c>
      <c r="H24" s="17">
        <v>7500</v>
      </c>
      <c r="I24" s="18">
        <f t="shared" ref="I24:I31" si="0">SUM(C24:H24)/100</f>
        <v>380</v>
      </c>
      <c r="J24" s="17">
        <v>3</v>
      </c>
      <c r="K24" s="17">
        <v>150</v>
      </c>
      <c r="L24" s="17">
        <f t="shared" ref="L24:L31" si="1">K24*J24</f>
        <v>450</v>
      </c>
      <c r="M24" s="19">
        <f t="shared" ref="M24:M31" si="2">I24/L24</f>
        <v>0.84444444444444444</v>
      </c>
    </row>
    <row r="25" spans="1:13">
      <c r="A25" s="18" t="s">
        <v>5</v>
      </c>
      <c r="B25" s="10" t="s">
        <v>6</v>
      </c>
      <c r="C25" s="17">
        <v>1000</v>
      </c>
      <c r="D25" s="17">
        <f>40000+20000</f>
        <v>60000</v>
      </c>
      <c r="E25" s="17">
        <v>2500</v>
      </c>
      <c r="F25" s="17">
        <v>8000</v>
      </c>
      <c r="G25" s="17">
        <f>4000+2000</f>
        <v>6000</v>
      </c>
      <c r="H25" s="17">
        <v>15000</v>
      </c>
      <c r="I25" s="18">
        <f t="shared" si="0"/>
        <v>925</v>
      </c>
      <c r="J25" s="17">
        <v>7</v>
      </c>
      <c r="K25" s="17">
        <v>140</v>
      </c>
      <c r="L25" s="17">
        <f t="shared" si="1"/>
        <v>980</v>
      </c>
      <c r="M25" s="19">
        <f t="shared" si="2"/>
        <v>0.94387755102040816</v>
      </c>
    </row>
    <row r="26" spans="1:13">
      <c r="A26" s="18" t="s">
        <v>7</v>
      </c>
      <c r="B26" s="10" t="s">
        <v>8</v>
      </c>
      <c r="C26" s="17">
        <v>2000</v>
      </c>
      <c r="D26" s="17">
        <v>12000</v>
      </c>
      <c r="E26" s="17">
        <f>1500+500</f>
        <v>2000</v>
      </c>
      <c r="F26" s="17"/>
      <c r="G26" s="17">
        <v>2000</v>
      </c>
      <c r="H26" s="17">
        <v>2000</v>
      </c>
      <c r="I26" s="18">
        <f t="shared" si="0"/>
        <v>200</v>
      </c>
      <c r="J26" s="17">
        <v>2</v>
      </c>
      <c r="K26" s="17">
        <v>150</v>
      </c>
      <c r="L26" s="17">
        <f t="shared" si="1"/>
        <v>300</v>
      </c>
      <c r="M26" s="19">
        <f t="shared" si="2"/>
        <v>0.66666666666666663</v>
      </c>
    </row>
    <row r="27" spans="1:13">
      <c r="A27" s="18" t="s">
        <v>9</v>
      </c>
      <c r="B27" s="10" t="s">
        <v>10</v>
      </c>
      <c r="C27" s="17">
        <v>1000</v>
      </c>
      <c r="D27" s="17">
        <v>16000</v>
      </c>
      <c r="E27" s="17">
        <v>500</v>
      </c>
      <c r="F27" s="17">
        <v>4000</v>
      </c>
      <c r="G27" s="17">
        <v>1000</v>
      </c>
      <c r="H27" s="17">
        <v>2000</v>
      </c>
      <c r="I27" s="18">
        <f t="shared" si="0"/>
        <v>245</v>
      </c>
      <c r="J27" s="17">
        <v>3</v>
      </c>
      <c r="K27" s="17">
        <v>130</v>
      </c>
      <c r="L27" s="17">
        <f t="shared" si="1"/>
        <v>390</v>
      </c>
      <c r="M27" s="19">
        <f t="shared" si="2"/>
        <v>0.62820512820512819</v>
      </c>
    </row>
    <row r="28" spans="1:13">
      <c r="A28" s="18" t="s">
        <v>11</v>
      </c>
      <c r="B28" s="10" t="s">
        <v>12</v>
      </c>
      <c r="C28" s="17"/>
      <c r="D28" s="17">
        <v>4000</v>
      </c>
      <c r="E28" s="17"/>
      <c r="F28" s="17">
        <v>2000</v>
      </c>
      <c r="G28" s="17"/>
      <c r="H28" s="17"/>
      <c r="I28" s="18">
        <f t="shared" si="0"/>
        <v>60</v>
      </c>
      <c r="J28" s="17">
        <v>1</v>
      </c>
      <c r="K28" s="17">
        <v>160</v>
      </c>
      <c r="L28" s="17">
        <f t="shared" si="1"/>
        <v>160</v>
      </c>
      <c r="M28" s="19">
        <f t="shared" si="2"/>
        <v>0.375</v>
      </c>
    </row>
    <row r="29" spans="1:13">
      <c r="A29" s="18" t="s">
        <v>13</v>
      </c>
      <c r="B29" s="10" t="s">
        <v>14</v>
      </c>
      <c r="C29" s="17">
        <v>1000</v>
      </c>
      <c r="D29" s="17">
        <v>4000</v>
      </c>
      <c r="E29" s="17"/>
      <c r="F29" s="17"/>
      <c r="G29" s="17">
        <v>1000</v>
      </c>
      <c r="H29" s="17">
        <v>2000</v>
      </c>
      <c r="I29" s="18">
        <f t="shared" si="0"/>
        <v>80</v>
      </c>
      <c r="J29" s="17">
        <v>1</v>
      </c>
      <c r="K29" s="17">
        <v>160</v>
      </c>
      <c r="L29" s="17">
        <f t="shared" si="1"/>
        <v>160</v>
      </c>
      <c r="M29" s="19">
        <f t="shared" si="2"/>
        <v>0.5</v>
      </c>
    </row>
    <row r="30" spans="1:13">
      <c r="A30" s="18" t="s">
        <v>15</v>
      </c>
      <c r="B30" s="10" t="s">
        <v>16</v>
      </c>
      <c r="C30" s="17">
        <v>1000</v>
      </c>
      <c r="D30" s="17">
        <v>4000</v>
      </c>
      <c r="E30" s="17">
        <v>500</v>
      </c>
      <c r="F30" s="17">
        <v>2000</v>
      </c>
      <c r="G30" s="17">
        <v>1000</v>
      </c>
      <c r="H30" s="17">
        <v>1000</v>
      </c>
      <c r="I30" s="18">
        <f t="shared" si="0"/>
        <v>95</v>
      </c>
      <c r="J30" s="17">
        <v>1</v>
      </c>
      <c r="K30" s="17">
        <v>160</v>
      </c>
      <c r="L30" s="17">
        <f t="shared" si="1"/>
        <v>160</v>
      </c>
      <c r="M30" s="19">
        <f t="shared" si="2"/>
        <v>0.59375</v>
      </c>
    </row>
    <row r="31" spans="1:13">
      <c r="A31" s="18" t="s">
        <v>17</v>
      </c>
      <c r="B31" s="10" t="s">
        <v>18</v>
      </c>
      <c r="C31" s="17"/>
      <c r="D31" s="17"/>
      <c r="E31" s="17"/>
      <c r="F31" s="17"/>
      <c r="G31" s="17"/>
      <c r="H31" s="17">
        <v>12500</v>
      </c>
      <c r="I31" s="18">
        <f t="shared" si="0"/>
        <v>125</v>
      </c>
      <c r="J31" s="17">
        <v>1</v>
      </c>
      <c r="K31" s="17">
        <v>160</v>
      </c>
      <c r="L31" s="17">
        <f t="shared" si="1"/>
        <v>160</v>
      </c>
      <c r="M31" s="19">
        <f t="shared" si="2"/>
        <v>0.78125</v>
      </c>
    </row>
  </sheetData>
  <mergeCells count="16">
    <mergeCell ref="C2:H2"/>
    <mergeCell ref="A22:B22"/>
    <mergeCell ref="A19:A20"/>
    <mergeCell ref="C19:C20"/>
    <mergeCell ref="E19:E20"/>
    <mergeCell ref="F19:F20"/>
    <mergeCell ref="A13:A14"/>
    <mergeCell ref="A15:A16"/>
    <mergeCell ref="F15:F16"/>
    <mergeCell ref="A17:A18"/>
    <mergeCell ref="C17:C18"/>
    <mergeCell ref="F17:F18"/>
    <mergeCell ref="A5:A6"/>
    <mergeCell ref="A7:A8"/>
    <mergeCell ref="A9:A10"/>
    <mergeCell ref="A11:A12"/>
  </mergeCells>
  <phoneticPr fontId="0" type="noConversion"/>
  <pageMargins left="0.78740157499999996" right="0.78740157499999996" top="0.984251969" bottom="0.984251969" header="0.4921259845" footer="0.4921259845"/>
  <pageSetup paperSize="9" scale="96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2"/>
  <sheetViews>
    <sheetView workbookViewId="0">
      <selection activeCell="C1" sqref="C1"/>
    </sheetView>
  </sheetViews>
  <sheetFormatPr baseColWidth="10" defaultRowHeight="12.75"/>
  <cols>
    <col min="1" max="1" width="17.7109375" customWidth="1"/>
    <col min="11" max="11" width="15.140625" customWidth="1"/>
  </cols>
  <sheetData>
    <row r="1" spans="1:11">
      <c r="A1" s="15" t="s">
        <v>31</v>
      </c>
      <c r="B1" s="15"/>
      <c r="C1" s="21"/>
    </row>
    <row r="2" spans="1:11">
      <c r="A2" s="20"/>
      <c r="B2" s="20"/>
      <c r="C2" s="21"/>
    </row>
    <row r="3" spans="1:11">
      <c r="A3" s="1" t="s">
        <v>32</v>
      </c>
      <c r="B3" s="1"/>
    </row>
    <row r="4" spans="1:11">
      <c r="B4" t="s">
        <v>30</v>
      </c>
    </row>
    <row r="5" spans="1:11">
      <c r="A5" s="17" t="s">
        <v>29</v>
      </c>
      <c r="B5" s="8" t="s">
        <v>1</v>
      </c>
      <c r="C5" s="8" t="s">
        <v>3</v>
      </c>
      <c r="D5" s="8" t="s">
        <v>5</v>
      </c>
      <c r="E5" s="8" t="s">
        <v>7</v>
      </c>
      <c r="F5" s="8" t="s">
        <v>9</v>
      </c>
      <c r="G5" s="8" t="s">
        <v>11</v>
      </c>
      <c r="H5" s="8" t="s">
        <v>13</v>
      </c>
      <c r="I5" s="8" t="s">
        <v>15</v>
      </c>
      <c r="J5" s="9" t="s">
        <v>17</v>
      </c>
      <c r="K5" s="22" t="s">
        <v>36</v>
      </c>
    </row>
    <row r="6" spans="1:11">
      <c r="A6" s="11" t="s">
        <v>1</v>
      </c>
      <c r="B6" s="5"/>
      <c r="C6" s="3">
        <v>500</v>
      </c>
      <c r="D6" s="3"/>
      <c r="E6" s="3">
        <f>500+1000</f>
        <v>1500</v>
      </c>
      <c r="F6" s="3"/>
      <c r="G6" s="3"/>
      <c r="H6" s="3"/>
      <c r="I6" s="3"/>
      <c r="J6" s="4"/>
      <c r="K6" s="17">
        <f>SUM(C6:J6)</f>
        <v>2000</v>
      </c>
    </row>
    <row r="7" spans="1:11">
      <c r="A7" s="11" t="s">
        <v>3</v>
      </c>
      <c r="B7" s="25"/>
      <c r="C7" s="5"/>
      <c r="D7" s="3">
        <f>4000+2000+1000+500</f>
        <v>7500</v>
      </c>
      <c r="E7" s="3">
        <f>1000+500</f>
        <v>1500</v>
      </c>
      <c r="F7" s="3"/>
      <c r="G7" s="3"/>
      <c r="H7" s="3"/>
      <c r="I7" s="3"/>
      <c r="J7" s="4"/>
      <c r="K7" s="17">
        <f t="shared" ref="K7:K14" si="0">SUM(C7:J7)</f>
        <v>9000</v>
      </c>
    </row>
    <row r="8" spans="1:11">
      <c r="A8" s="11" t="s">
        <v>5</v>
      </c>
      <c r="B8" s="25"/>
      <c r="C8" s="3">
        <f>1000+500+1000</f>
        <v>2500</v>
      </c>
      <c r="D8" s="5"/>
      <c r="E8" s="3">
        <v>4000</v>
      </c>
      <c r="F8" s="3">
        <f>4000+2000+1000+500</f>
        <v>7500</v>
      </c>
      <c r="G8" s="3"/>
      <c r="H8" s="3"/>
      <c r="I8" s="3"/>
      <c r="J8" s="4"/>
      <c r="K8" s="17">
        <f t="shared" si="0"/>
        <v>14000</v>
      </c>
    </row>
    <row r="9" spans="1:11">
      <c r="A9" s="11" t="s">
        <v>7</v>
      </c>
      <c r="B9" s="25"/>
      <c r="C9" s="3"/>
      <c r="D9" s="3">
        <f>4000+500+1000</f>
        <v>5500</v>
      </c>
      <c r="E9" s="5"/>
      <c r="F9" s="3">
        <f>1000+500</f>
        <v>1500</v>
      </c>
      <c r="G9" s="3"/>
      <c r="H9" s="3">
        <v>500</v>
      </c>
      <c r="I9" s="3"/>
      <c r="J9" s="4"/>
      <c r="K9" s="17">
        <f t="shared" si="0"/>
        <v>7500</v>
      </c>
    </row>
    <row r="10" spans="1:11">
      <c r="A10" s="11" t="s">
        <v>9</v>
      </c>
      <c r="B10" s="25"/>
      <c r="C10" s="3"/>
      <c r="D10" s="3"/>
      <c r="E10" s="3">
        <v>500</v>
      </c>
      <c r="F10" s="5"/>
      <c r="G10" s="3">
        <v>2000</v>
      </c>
      <c r="H10" s="3">
        <f>1000+4000+1000</f>
        <v>6000</v>
      </c>
      <c r="I10" s="3">
        <v>500</v>
      </c>
      <c r="J10" s="4"/>
      <c r="K10" s="17">
        <f t="shared" si="0"/>
        <v>9000</v>
      </c>
    </row>
    <row r="11" spans="1:11">
      <c r="A11" s="11" t="s">
        <v>11</v>
      </c>
      <c r="B11" s="25"/>
      <c r="C11" s="3"/>
      <c r="D11" s="3"/>
      <c r="E11" s="3"/>
      <c r="F11" s="3"/>
      <c r="G11" s="5"/>
      <c r="H11" s="3"/>
      <c r="I11" s="3">
        <f>4000+2000+1000</f>
        <v>7000</v>
      </c>
      <c r="J11" s="4">
        <v>500</v>
      </c>
      <c r="K11" s="17">
        <f t="shared" si="0"/>
        <v>7500</v>
      </c>
    </row>
    <row r="12" spans="1:11">
      <c r="A12" s="11" t="s">
        <v>13</v>
      </c>
      <c r="B12" s="25"/>
      <c r="C12" s="3"/>
      <c r="D12" s="3"/>
      <c r="E12" s="3"/>
      <c r="F12" s="3"/>
      <c r="G12" s="3">
        <v>4000</v>
      </c>
      <c r="H12" s="5"/>
      <c r="I12" s="3">
        <v>1000</v>
      </c>
      <c r="J12" s="4"/>
      <c r="K12" s="17">
        <f t="shared" si="0"/>
        <v>5000</v>
      </c>
    </row>
    <row r="13" spans="1:11">
      <c r="A13" s="11" t="s">
        <v>15</v>
      </c>
      <c r="B13" s="25"/>
      <c r="C13" s="3"/>
      <c r="D13" s="3"/>
      <c r="E13" s="3"/>
      <c r="F13" s="3"/>
      <c r="G13" s="3"/>
      <c r="H13" s="3"/>
      <c r="I13" s="5"/>
      <c r="J13" s="4"/>
      <c r="K13" s="17">
        <f t="shared" si="0"/>
        <v>0</v>
      </c>
    </row>
    <row r="14" spans="1:11">
      <c r="A14" s="12" t="s">
        <v>17</v>
      </c>
      <c r="B14" s="26"/>
      <c r="C14" s="6"/>
      <c r="D14" s="6"/>
      <c r="E14" s="6"/>
      <c r="F14" s="6"/>
      <c r="G14" s="6"/>
      <c r="H14" s="6"/>
      <c r="I14" s="6">
        <v>500</v>
      </c>
      <c r="J14" s="7"/>
      <c r="K14" s="17">
        <f t="shared" si="0"/>
        <v>500</v>
      </c>
    </row>
    <row r="15" spans="1:11">
      <c r="A15" s="22" t="s">
        <v>37</v>
      </c>
      <c r="B15" s="18">
        <f t="shared" ref="B15:J15" si="1">SUM(B6:B14)</f>
        <v>0</v>
      </c>
      <c r="C15" s="18">
        <f t="shared" si="1"/>
        <v>3000</v>
      </c>
      <c r="D15" s="18">
        <f t="shared" si="1"/>
        <v>13000</v>
      </c>
      <c r="E15" s="18">
        <f t="shared" si="1"/>
        <v>7500</v>
      </c>
      <c r="F15" s="18">
        <f t="shared" si="1"/>
        <v>9000</v>
      </c>
      <c r="G15" s="18">
        <f t="shared" si="1"/>
        <v>6000</v>
      </c>
      <c r="H15" s="18">
        <f t="shared" si="1"/>
        <v>6500</v>
      </c>
      <c r="I15" s="18">
        <f t="shared" si="1"/>
        <v>9000</v>
      </c>
      <c r="J15" s="18">
        <f t="shared" si="1"/>
        <v>500</v>
      </c>
      <c r="K15" s="18">
        <f>SUM(C15:J15)</f>
        <v>54500</v>
      </c>
    </row>
    <row r="17" spans="1:11">
      <c r="A17" s="1" t="s">
        <v>33</v>
      </c>
      <c r="B17" s="1"/>
    </row>
    <row r="18" spans="1:11">
      <c r="A18" s="10"/>
      <c r="B18" s="8" t="s">
        <v>1</v>
      </c>
      <c r="C18" s="8" t="s">
        <v>3</v>
      </c>
      <c r="D18" s="8" t="s">
        <v>5</v>
      </c>
      <c r="E18" s="8" t="s">
        <v>7</v>
      </c>
      <c r="F18" s="8" t="s">
        <v>9</v>
      </c>
      <c r="G18" s="8" t="s">
        <v>11</v>
      </c>
      <c r="H18" s="8" t="s">
        <v>13</v>
      </c>
      <c r="I18" s="8" t="s">
        <v>15</v>
      </c>
      <c r="J18" s="9" t="s">
        <v>17</v>
      </c>
      <c r="K18" s="22" t="s">
        <v>34</v>
      </c>
    </row>
    <row r="19" spans="1:11">
      <c r="A19" s="11" t="s">
        <v>1</v>
      </c>
      <c r="B19" s="5"/>
      <c r="C19" s="3">
        <v>500</v>
      </c>
      <c r="D19" s="3"/>
      <c r="E19" s="3">
        <f>500+1000</f>
        <v>1500</v>
      </c>
      <c r="F19" s="3"/>
      <c r="G19" s="3"/>
      <c r="H19" s="3"/>
      <c r="I19" s="3"/>
      <c r="J19" s="4"/>
      <c r="K19" s="17">
        <v>2</v>
      </c>
    </row>
    <row r="20" spans="1:11">
      <c r="A20" s="11" t="s">
        <v>3</v>
      </c>
      <c r="B20" s="25"/>
      <c r="C20" s="5"/>
      <c r="D20" s="14">
        <f>4000+2000+1000+500+1000+500+1000</f>
        <v>10000</v>
      </c>
      <c r="E20" s="3">
        <f>1000+500</f>
        <v>1500</v>
      </c>
      <c r="F20" s="3"/>
      <c r="G20" s="3"/>
      <c r="H20" s="3"/>
      <c r="I20" s="3"/>
      <c r="J20" s="4"/>
      <c r="K20" s="17">
        <v>3</v>
      </c>
    </row>
    <row r="21" spans="1:11">
      <c r="A21" s="11" t="s">
        <v>5</v>
      </c>
      <c r="B21" s="25"/>
      <c r="C21" s="23"/>
      <c r="D21" s="5"/>
      <c r="E21" s="14">
        <f>4000+4000+500+1000</f>
        <v>9500</v>
      </c>
      <c r="F21" s="13">
        <f>4000+2000+1000+500</f>
        <v>7500</v>
      </c>
      <c r="G21" s="3"/>
      <c r="H21" s="3"/>
      <c r="I21" s="3"/>
      <c r="J21" s="4"/>
      <c r="K21" s="17">
        <v>3</v>
      </c>
    </row>
    <row r="22" spans="1:11">
      <c r="A22" s="11" t="s">
        <v>7</v>
      </c>
      <c r="B22" s="25"/>
      <c r="C22" s="23"/>
      <c r="D22" s="23"/>
      <c r="E22" s="5"/>
      <c r="F22" s="3">
        <f>1000+500+500</f>
        <v>2000</v>
      </c>
      <c r="G22" s="3"/>
      <c r="H22" s="3">
        <v>500</v>
      </c>
      <c r="I22" s="3"/>
      <c r="J22" s="4"/>
      <c r="K22" s="17">
        <v>4</v>
      </c>
    </row>
    <row r="23" spans="1:11">
      <c r="A23" s="11" t="s">
        <v>9</v>
      </c>
      <c r="B23" s="25"/>
      <c r="C23" s="23"/>
      <c r="D23" s="23"/>
      <c r="E23" s="23"/>
      <c r="F23" s="5"/>
      <c r="G23" s="3">
        <v>2000</v>
      </c>
      <c r="H23" s="13">
        <f>1000+4000+1000</f>
        <v>6000</v>
      </c>
      <c r="I23" s="3">
        <v>500</v>
      </c>
      <c r="J23" s="4"/>
      <c r="K23" s="17">
        <v>5</v>
      </c>
    </row>
    <row r="24" spans="1:11">
      <c r="A24" s="11" t="s">
        <v>11</v>
      </c>
      <c r="B24" s="25"/>
      <c r="C24" s="23"/>
      <c r="D24" s="23"/>
      <c r="E24" s="23"/>
      <c r="F24" s="23"/>
      <c r="G24" s="5"/>
      <c r="H24" s="3">
        <v>4000</v>
      </c>
      <c r="I24" s="13">
        <f>4000+2000+1000</f>
        <v>7000</v>
      </c>
      <c r="J24" s="4">
        <v>500</v>
      </c>
      <c r="K24" s="17">
        <v>4</v>
      </c>
    </row>
    <row r="25" spans="1:11">
      <c r="A25" s="11" t="s">
        <v>13</v>
      </c>
      <c r="B25" s="25"/>
      <c r="C25" s="23"/>
      <c r="D25" s="23"/>
      <c r="E25" s="23"/>
      <c r="F25" s="23"/>
      <c r="G25" s="23"/>
      <c r="H25" s="5"/>
      <c r="I25" s="3">
        <v>1000</v>
      </c>
      <c r="J25" s="4"/>
      <c r="K25" s="17">
        <v>4</v>
      </c>
    </row>
    <row r="26" spans="1:11">
      <c r="A26" s="11" t="s">
        <v>15</v>
      </c>
      <c r="B26" s="25"/>
      <c r="C26" s="23"/>
      <c r="D26" s="23"/>
      <c r="E26" s="23"/>
      <c r="F26" s="23"/>
      <c r="G26" s="23"/>
      <c r="H26" s="23"/>
      <c r="I26" s="5"/>
      <c r="J26" s="4">
        <v>500</v>
      </c>
      <c r="K26" s="17">
        <v>4</v>
      </c>
    </row>
    <row r="27" spans="1:11">
      <c r="A27" s="12" t="s">
        <v>17</v>
      </c>
      <c r="B27" s="26"/>
      <c r="C27" s="24"/>
      <c r="D27" s="24"/>
      <c r="E27" s="24"/>
      <c r="F27" s="24"/>
      <c r="G27" s="24"/>
      <c r="H27" s="24"/>
      <c r="I27" s="24"/>
      <c r="J27" s="2"/>
      <c r="K27" s="17">
        <v>2</v>
      </c>
    </row>
    <row r="28" spans="1:11">
      <c r="A28" s="22" t="s">
        <v>35</v>
      </c>
      <c r="B28" s="22">
        <f>B15+K6</f>
        <v>2000</v>
      </c>
      <c r="C28" s="18">
        <f>C15+K7</f>
        <v>12000</v>
      </c>
      <c r="D28" s="18">
        <f>D15+K8</f>
        <v>27000</v>
      </c>
      <c r="E28" s="18">
        <f>E15+K9</f>
        <v>15000</v>
      </c>
      <c r="F28" s="18">
        <f>F15+K10</f>
        <v>18000</v>
      </c>
      <c r="G28" s="18">
        <f>G15+K11</f>
        <v>13500</v>
      </c>
      <c r="H28" s="18">
        <f>H15+K12</f>
        <v>11500</v>
      </c>
      <c r="I28" s="18">
        <f>I15+K13</f>
        <v>9000</v>
      </c>
      <c r="J28" s="18">
        <f>J15+K14</f>
        <v>1000</v>
      </c>
      <c r="K28" s="18">
        <f>SUM(B28:J28)</f>
        <v>109000</v>
      </c>
    </row>
    <row r="30" spans="1:11">
      <c r="C30" s="27" t="s">
        <v>38</v>
      </c>
      <c r="D30" t="s">
        <v>39</v>
      </c>
    </row>
    <row r="31" spans="1:11">
      <c r="D31" t="s">
        <v>40</v>
      </c>
    </row>
    <row r="32" spans="1:11">
      <c r="D32" t="s">
        <v>41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31"/>
  <sheetViews>
    <sheetView workbookViewId="0">
      <selection activeCell="G27" sqref="G27"/>
    </sheetView>
  </sheetViews>
  <sheetFormatPr baseColWidth="10" defaultRowHeight="12.75"/>
  <cols>
    <col min="1" max="1" width="13.28515625" customWidth="1"/>
    <col min="7" max="7" width="5.28515625" customWidth="1"/>
    <col min="8" max="8" width="20.85546875" customWidth="1"/>
    <col min="9" max="9" width="8.5703125" customWidth="1"/>
    <col min="10" max="10" width="9.28515625" customWidth="1"/>
    <col min="11" max="11" width="9.42578125" customWidth="1"/>
    <col min="12" max="12" width="8.140625" customWidth="1"/>
  </cols>
  <sheetData>
    <row r="1" spans="1:12">
      <c r="A1" s="15" t="s">
        <v>31</v>
      </c>
      <c r="B1" s="16"/>
    </row>
    <row r="4" spans="1:12">
      <c r="G4" s="28" t="s">
        <v>42</v>
      </c>
      <c r="H4" s="36" t="s">
        <v>43</v>
      </c>
      <c r="I4" s="28" t="s">
        <v>26</v>
      </c>
      <c r="J4" s="30" t="s">
        <v>27</v>
      </c>
      <c r="K4" s="30" t="s">
        <v>44</v>
      </c>
      <c r="L4" s="30" t="s">
        <v>45</v>
      </c>
    </row>
    <row r="5" spans="1:12" ht="12.75" customHeight="1">
      <c r="G5" s="38" t="s">
        <v>1</v>
      </c>
      <c r="H5" s="37" t="s">
        <v>2</v>
      </c>
      <c r="I5" s="38">
        <v>1</v>
      </c>
      <c r="J5" s="34">
        <v>150</v>
      </c>
      <c r="K5" s="34">
        <v>30</v>
      </c>
      <c r="L5" s="34" t="s">
        <v>46</v>
      </c>
    </row>
    <row r="6" spans="1:12" ht="12.75" customHeight="1">
      <c r="G6" s="38" t="s">
        <v>3</v>
      </c>
      <c r="H6" s="37" t="s">
        <v>4</v>
      </c>
      <c r="I6" s="38">
        <v>3</v>
      </c>
      <c r="J6" s="34">
        <v>150</v>
      </c>
      <c r="K6" s="34">
        <v>30</v>
      </c>
      <c r="L6" s="34" t="s">
        <v>47</v>
      </c>
    </row>
    <row r="7" spans="1:12" ht="12.75" customHeight="1">
      <c r="G7" s="38" t="s">
        <v>5</v>
      </c>
      <c r="H7" s="37" t="s">
        <v>6</v>
      </c>
      <c r="I7" s="38">
        <v>7</v>
      </c>
      <c r="J7" s="34">
        <v>140</v>
      </c>
      <c r="K7" s="34">
        <v>30</v>
      </c>
      <c r="L7" s="34" t="s">
        <v>47</v>
      </c>
    </row>
    <row r="8" spans="1:12" ht="12.75" customHeight="1">
      <c r="G8" s="38" t="s">
        <v>7</v>
      </c>
      <c r="H8" s="37" t="s">
        <v>8</v>
      </c>
      <c r="I8" s="38">
        <v>2</v>
      </c>
      <c r="J8" s="34">
        <v>150</v>
      </c>
      <c r="K8" s="34">
        <v>30</v>
      </c>
      <c r="L8" s="34" t="s">
        <v>47</v>
      </c>
    </row>
    <row r="9" spans="1:12" ht="12.75" customHeight="1">
      <c r="G9" s="38" t="s">
        <v>9</v>
      </c>
      <c r="H9" s="37" t="s">
        <v>10</v>
      </c>
      <c r="I9" s="38">
        <v>3</v>
      </c>
      <c r="J9" s="34">
        <v>130</v>
      </c>
      <c r="K9" s="34">
        <v>80</v>
      </c>
      <c r="L9" s="34" t="s">
        <v>48</v>
      </c>
    </row>
    <row r="10" spans="1:12" ht="12.75" customHeight="1">
      <c r="G10" s="38" t="s">
        <v>11</v>
      </c>
      <c r="H10" s="37" t="s">
        <v>12</v>
      </c>
      <c r="I10" s="38">
        <v>1</v>
      </c>
      <c r="J10" s="34">
        <v>160</v>
      </c>
      <c r="K10" s="34">
        <v>25</v>
      </c>
      <c r="L10" s="34" t="s">
        <v>49</v>
      </c>
    </row>
    <row r="11" spans="1:12" ht="12.75" customHeight="1">
      <c r="G11" s="38" t="s">
        <v>13</v>
      </c>
      <c r="H11" s="37" t="s">
        <v>14</v>
      </c>
      <c r="I11" s="38">
        <v>1</v>
      </c>
      <c r="J11" s="34">
        <v>160</v>
      </c>
      <c r="K11" s="34">
        <v>40</v>
      </c>
      <c r="L11" s="34" t="s">
        <v>50</v>
      </c>
    </row>
    <row r="12" spans="1:12" ht="12.75" customHeight="1">
      <c r="G12" s="38" t="s">
        <v>15</v>
      </c>
      <c r="H12" s="37" t="s">
        <v>16</v>
      </c>
      <c r="I12" s="38">
        <v>1</v>
      </c>
      <c r="J12" s="34">
        <v>160</v>
      </c>
      <c r="K12" s="34">
        <v>40</v>
      </c>
      <c r="L12" s="34" t="s">
        <v>50</v>
      </c>
    </row>
    <row r="13" spans="1:12" ht="12.75" customHeight="1">
      <c r="G13" s="29" t="s">
        <v>17</v>
      </c>
      <c r="H13" s="39" t="s">
        <v>18</v>
      </c>
      <c r="I13" s="29">
        <v>1</v>
      </c>
      <c r="J13" s="32">
        <v>160</v>
      </c>
      <c r="K13" s="32">
        <v>50</v>
      </c>
      <c r="L13" s="32" t="s">
        <v>51</v>
      </c>
    </row>
    <row r="14" spans="1:12" ht="12.75" customHeight="1"/>
    <row r="15" spans="1:12" ht="12.75" customHeight="1"/>
    <row r="16" spans="1:12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  <legacyDrawing r:id="rId3"/>
  <oleObjects>
    <oleObject progId="Word.Document.8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Charges</vt:lpstr>
      <vt:lpstr>Flux</vt:lpstr>
      <vt:lpstr>Plan</vt:lpstr>
    </vt:vector>
  </TitlesOfParts>
  <Company>CCIP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Gérard Baglin</dc:creator>
  <cp:lastModifiedBy>GERARD</cp:lastModifiedBy>
  <cp:lastPrinted>2002-11-29T11:10:18Z</cp:lastPrinted>
  <dcterms:created xsi:type="dcterms:W3CDTF">2002-11-29T10:16:52Z</dcterms:created>
  <dcterms:modified xsi:type="dcterms:W3CDTF">2016-02-01T11:24:31Z</dcterms:modified>
</cp:coreProperties>
</file>