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240" windowHeight="8835"/>
  </bookViews>
  <sheets>
    <sheet name="Données" sheetId="1" r:id="rId1"/>
    <sheet name="Questions" sheetId="3" r:id="rId2"/>
  </sheets>
  <calcPr calcId="125725"/>
</workbook>
</file>

<file path=xl/calcChain.xml><?xml version="1.0" encoding="utf-8"?>
<calcChain xmlns="http://schemas.openxmlformats.org/spreadsheetml/2006/main">
  <c r="F7" i="3"/>
  <c r="F8" s="1"/>
  <c r="F11"/>
  <c r="F13"/>
  <c r="F14" s="1"/>
  <c r="F15" s="1"/>
  <c r="F16" s="1"/>
  <c r="C27"/>
  <c r="E27"/>
  <c r="G27"/>
  <c r="I27"/>
  <c r="K27"/>
  <c r="M27"/>
  <c r="O27"/>
  <c r="E29"/>
  <c r="F39"/>
  <c r="F40" s="1"/>
  <c r="F46"/>
  <c r="I29" l="1"/>
  <c r="M29" s="1"/>
  <c r="O29" s="1"/>
  <c r="E31"/>
  <c r="J31" s="1"/>
</calcChain>
</file>

<file path=xl/sharedStrings.xml><?xml version="1.0" encoding="utf-8"?>
<sst xmlns="http://schemas.openxmlformats.org/spreadsheetml/2006/main" count="147" uniqueCount="92">
  <si>
    <t>Corrigé Camera</t>
  </si>
  <si>
    <t>Tâches</t>
  </si>
  <si>
    <t>Temps unitaires</t>
  </si>
  <si>
    <t>A</t>
  </si>
  <si>
    <t>J</t>
  </si>
  <si>
    <t>S</t>
  </si>
  <si>
    <t>B1</t>
  </si>
  <si>
    <t>B</t>
  </si>
  <si>
    <t>K</t>
  </si>
  <si>
    <t>T</t>
  </si>
  <si>
    <t>C1</t>
  </si>
  <si>
    <t>C</t>
  </si>
  <si>
    <t>L</t>
  </si>
  <si>
    <t>U</t>
  </si>
  <si>
    <t>D1</t>
  </si>
  <si>
    <t>D</t>
  </si>
  <si>
    <t>M</t>
  </si>
  <si>
    <t>V</t>
  </si>
  <si>
    <t>E1</t>
  </si>
  <si>
    <t>E</t>
  </si>
  <si>
    <t>N</t>
  </si>
  <si>
    <t>W</t>
  </si>
  <si>
    <t>F1</t>
  </si>
  <si>
    <t>F</t>
  </si>
  <si>
    <t>O</t>
  </si>
  <si>
    <t>X</t>
  </si>
  <si>
    <t>G1</t>
  </si>
  <si>
    <t>G</t>
  </si>
  <si>
    <t>P</t>
  </si>
  <si>
    <t>Y</t>
  </si>
  <si>
    <t>H1</t>
  </si>
  <si>
    <t>H</t>
  </si>
  <si>
    <t>Q</t>
  </si>
  <si>
    <t>Z</t>
  </si>
  <si>
    <t>I</t>
  </si>
  <si>
    <t>R</t>
  </si>
  <si>
    <t>A1</t>
  </si>
  <si>
    <t>Total</t>
  </si>
  <si>
    <t xml:space="preserve">Taux de production : 2000 unités / semaine </t>
  </si>
  <si>
    <t xml:space="preserve">Temps de travail : 40 h / semaine (ou 400 000 dmh) </t>
  </si>
  <si>
    <t xml:space="preserve">Somme des temps opératoires : 1843,4 dmh </t>
  </si>
  <si>
    <t xml:space="preserve">Activité moyenne : 130 % </t>
  </si>
  <si>
    <t>Question 1</t>
  </si>
  <si>
    <t>Une ouvrière assure la totalité des opérations</t>
  </si>
  <si>
    <t>Temps de travail : 20 jours par mois</t>
  </si>
  <si>
    <t>Temps de travail : 8 heures par jour</t>
  </si>
  <si>
    <t>Contraintes d'antériorités des tâches -&gt;&gt;</t>
  </si>
  <si>
    <t>Un mois</t>
  </si>
  <si>
    <t>Temps opératoire par  produit</t>
  </si>
  <si>
    <t>DMH</t>
  </si>
  <si>
    <t>heures ou</t>
  </si>
  <si>
    <t>Production d'une ouvrière</t>
  </si>
  <si>
    <t>Question 2</t>
  </si>
  <si>
    <t>Une semaine</t>
  </si>
  <si>
    <t>Activité moyenne</t>
  </si>
  <si>
    <t>Charge de travail</t>
  </si>
  <si>
    <t xml:space="preserve">On veut produire </t>
  </si>
  <si>
    <t>caméras par semaine</t>
  </si>
  <si>
    <t>Nombre de postes nécessaires</t>
  </si>
  <si>
    <t>arrondi à</t>
  </si>
  <si>
    <t>Affectation des opérations aux postes</t>
  </si>
  <si>
    <t>Poste 1</t>
  </si>
  <si>
    <t>Poste 2</t>
  </si>
  <si>
    <t>Poste 3</t>
  </si>
  <si>
    <t>Poste 4</t>
  </si>
  <si>
    <t>Poste 5</t>
  </si>
  <si>
    <t>Poste 6</t>
  </si>
  <si>
    <t>Poste 7</t>
  </si>
  <si>
    <t>Temps moyen par poste</t>
  </si>
  <si>
    <t>temps</t>
  </si>
  <si>
    <t>Temps maximum</t>
  </si>
  <si>
    <t>Temps payé</t>
  </si>
  <si>
    <t>Perte d'équilbrage</t>
  </si>
  <si>
    <t>soit</t>
  </si>
  <si>
    <t>Décimilliheure</t>
  </si>
  <si>
    <t>Question 3</t>
  </si>
  <si>
    <t>Production journalière</t>
  </si>
  <si>
    <t>Production hebdomadaire</t>
  </si>
  <si>
    <t xml:space="preserve">inférieur aux besoins </t>
  </si>
  <si>
    <t>Accumulation éventuelle devant les postes 5 et 7</t>
  </si>
  <si>
    <t>Question 4</t>
  </si>
  <si>
    <t>Accroissement souhaité de la cadence de 5%</t>
  </si>
  <si>
    <t>par semaine</t>
  </si>
  <si>
    <t>Passage à une production de</t>
  </si>
  <si>
    <t>Création d'un huitième poste ?</t>
  </si>
  <si>
    <t>En dehors de tout problème d'équilibrage, on va perdre l'équivalent d'une demi personne</t>
  </si>
  <si>
    <t>Question 5</t>
  </si>
  <si>
    <t>Total des stocks en cours</t>
  </si>
  <si>
    <t>Cycle de fabrication</t>
  </si>
  <si>
    <t>jours</t>
  </si>
  <si>
    <t>Il faudrait refaire un équilibrage pour valider cette solution</t>
  </si>
  <si>
    <t>Pas d'autre solution, sauf à augmenter la cadence de la ligne,</t>
  </si>
</sst>
</file>

<file path=xl/styles.xml><?xml version="1.0" encoding="utf-8"?>
<styleSheet xmlns="http://schemas.openxmlformats.org/spreadsheetml/2006/main">
  <numFmts count="1">
    <numFmt numFmtId="166" formatCode="0.0"/>
  </numFmts>
  <fonts count="7">
    <font>
      <sz val="10"/>
      <name val="MS Sans Serif"/>
    </font>
    <font>
      <b/>
      <sz val="10"/>
      <name val="MS Sans Serif"/>
      <family val="2"/>
    </font>
    <font>
      <i/>
      <sz val="12"/>
      <name val="Times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i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8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0" fillId="2" borderId="0" xfId="0" applyFill="1"/>
    <xf numFmtId="0" fontId="5" fillId="0" borderId="0" xfId="0" applyFont="1"/>
    <xf numFmtId="0" fontId="3" fillId="0" borderId="0" xfId="0" applyFont="1"/>
    <xf numFmtId="0" fontId="1" fillId="3" borderId="0" xfId="0" applyFont="1" applyFill="1" applyAlignment="1">
      <alignment horizontal="center"/>
    </xf>
    <xf numFmtId="10" fontId="1" fillId="3" borderId="0" xfId="0" applyNumberFormat="1" applyFont="1" applyFill="1"/>
    <xf numFmtId="1" fontId="1" fillId="3" borderId="0" xfId="0" applyNumberFormat="1" applyFont="1" applyFill="1"/>
    <xf numFmtId="0" fontId="6" fillId="0" borderId="0" xfId="0" applyFont="1"/>
    <xf numFmtId="2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0</xdr:row>
      <xdr:rowOff>123825</xdr:rowOff>
    </xdr:from>
    <xdr:to>
      <xdr:col>11</xdr:col>
      <xdr:colOff>114300</xdr:colOff>
      <xdr:row>11</xdr:row>
      <xdr:rowOff>142875</xdr:rowOff>
    </xdr:to>
    <xdr:pic>
      <xdr:nvPicPr>
        <xdr:cNvPr id="1105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123825"/>
          <a:ext cx="4029075" cy="18002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/>
  </sheetViews>
  <sheetFormatPr baseColWidth="10" defaultRowHeight="12.75"/>
  <cols>
    <col min="1" max="1" width="17.42578125" customWidth="1"/>
  </cols>
  <sheetData>
    <row r="1" spans="1:9">
      <c r="A1" s="1" t="s">
        <v>0</v>
      </c>
    </row>
    <row r="3" spans="1:9">
      <c r="B3" s="38" t="s">
        <v>44</v>
      </c>
    </row>
    <row r="4" spans="1:9">
      <c r="B4" s="38" t="s">
        <v>45</v>
      </c>
    </row>
    <row r="5" spans="1:9">
      <c r="B5" s="38" t="s">
        <v>39</v>
      </c>
    </row>
    <row r="6" spans="1:9">
      <c r="B6" s="38" t="s">
        <v>40</v>
      </c>
    </row>
    <row r="7" spans="1:9">
      <c r="B7" s="38" t="s">
        <v>41</v>
      </c>
    </row>
    <row r="8" spans="1:9">
      <c r="B8" s="37"/>
    </row>
    <row r="9" spans="1:9">
      <c r="B9" s="38" t="s">
        <v>46</v>
      </c>
    </row>
    <row r="10" spans="1:9">
      <c r="B10" s="37"/>
    </row>
    <row r="11" spans="1:9">
      <c r="B11" s="38" t="s">
        <v>38</v>
      </c>
    </row>
    <row r="16" spans="1:9" ht="25.5">
      <c r="B16" s="2" t="s">
        <v>1</v>
      </c>
      <c r="C16" s="3" t="s">
        <v>2</v>
      </c>
      <c r="D16" s="4" t="s">
        <v>1</v>
      </c>
      <c r="E16" s="3" t="s">
        <v>2</v>
      </c>
      <c r="F16" s="4" t="s">
        <v>1</v>
      </c>
      <c r="G16" s="3" t="s">
        <v>2</v>
      </c>
      <c r="H16" s="4" t="s">
        <v>1</v>
      </c>
      <c r="I16" s="5" t="s">
        <v>2</v>
      </c>
    </row>
    <row r="17" spans="2:9">
      <c r="B17" s="6" t="s">
        <v>3</v>
      </c>
      <c r="C17" s="11">
        <v>8.4</v>
      </c>
      <c r="D17" s="7" t="s">
        <v>4</v>
      </c>
      <c r="E17" s="11">
        <v>61</v>
      </c>
      <c r="F17" s="7" t="s">
        <v>5</v>
      </c>
      <c r="G17" s="11">
        <v>109.1</v>
      </c>
      <c r="H17" s="7" t="s">
        <v>6</v>
      </c>
      <c r="I17" s="13">
        <v>120.2</v>
      </c>
    </row>
    <row r="18" spans="2:9">
      <c r="B18" s="6" t="s">
        <v>7</v>
      </c>
      <c r="C18" s="11">
        <v>62.2</v>
      </c>
      <c r="D18" s="7" t="s">
        <v>8</v>
      </c>
      <c r="E18" s="11">
        <v>8.1999999999999993</v>
      </c>
      <c r="F18" s="7" t="s">
        <v>9</v>
      </c>
      <c r="G18" s="11">
        <v>47.5</v>
      </c>
      <c r="H18" s="7" t="s">
        <v>10</v>
      </c>
      <c r="I18" s="13">
        <v>24.8</v>
      </c>
    </row>
    <row r="19" spans="2:9">
      <c r="B19" s="6" t="s">
        <v>11</v>
      </c>
      <c r="C19" s="11">
        <v>83.1</v>
      </c>
      <c r="D19" s="7" t="s">
        <v>12</v>
      </c>
      <c r="E19" s="11">
        <v>29.9</v>
      </c>
      <c r="F19" s="7" t="s">
        <v>13</v>
      </c>
      <c r="G19" s="11">
        <v>16.399999999999999</v>
      </c>
      <c r="H19" s="7" t="s">
        <v>14</v>
      </c>
      <c r="I19" s="13">
        <v>38.299999999999997</v>
      </c>
    </row>
    <row r="20" spans="2:9">
      <c r="B20" s="6" t="s">
        <v>15</v>
      </c>
      <c r="C20" s="11">
        <v>36.1</v>
      </c>
      <c r="D20" s="7" t="s">
        <v>16</v>
      </c>
      <c r="E20" s="11">
        <v>9.9</v>
      </c>
      <c r="F20" s="7" t="s">
        <v>17</v>
      </c>
      <c r="G20" s="11">
        <v>46.6</v>
      </c>
      <c r="H20" s="7" t="s">
        <v>18</v>
      </c>
      <c r="I20" s="13">
        <v>9.3000000000000007</v>
      </c>
    </row>
    <row r="21" spans="2:9">
      <c r="B21" s="6" t="s">
        <v>19</v>
      </c>
      <c r="C21" s="11">
        <v>40.9</v>
      </c>
      <c r="D21" s="7" t="s">
        <v>20</v>
      </c>
      <c r="E21" s="11">
        <v>12.9</v>
      </c>
      <c r="F21" s="7" t="s">
        <v>21</v>
      </c>
      <c r="G21" s="11">
        <v>110.7</v>
      </c>
      <c r="H21" s="7" t="s">
        <v>22</v>
      </c>
      <c r="I21" s="13">
        <v>33</v>
      </c>
    </row>
    <row r="22" spans="2:9">
      <c r="B22" s="6" t="s">
        <v>23</v>
      </c>
      <c r="C22" s="11">
        <v>45.1</v>
      </c>
      <c r="D22" s="7" t="s">
        <v>24</v>
      </c>
      <c r="E22" s="11">
        <v>33.700000000000003</v>
      </c>
      <c r="F22" s="7" t="s">
        <v>25</v>
      </c>
      <c r="G22" s="11">
        <v>45.5</v>
      </c>
      <c r="H22" s="7" t="s">
        <v>26</v>
      </c>
      <c r="I22" s="13">
        <v>59.7</v>
      </c>
    </row>
    <row r="23" spans="2:9">
      <c r="B23" s="6" t="s">
        <v>27</v>
      </c>
      <c r="C23" s="11">
        <v>35.5</v>
      </c>
      <c r="D23" s="7" t="s">
        <v>28</v>
      </c>
      <c r="E23" s="11">
        <v>260.60000000000002</v>
      </c>
      <c r="F23" s="7" t="s">
        <v>29</v>
      </c>
      <c r="G23" s="11">
        <v>19.100000000000001</v>
      </c>
      <c r="H23" s="7" t="s">
        <v>30</v>
      </c>
      <c r="I23" s="13">
        <v>48.5</v>
      </c>
    </row>
    <row r="24" spans="2:9" ht="15.75">
      <c r="B24" s="6" t="s">
        <v>31</v>
      </c>
      <c r="C24" s="11">
        <v>23.7</v>
      </c>
      <c r="D24" s="7" t="s">
        <v>32</v>
      </c>
      <c r="E24" s="11">
        <v>89.7</v>
      </c>
      <c r="F24" s="7" t="s">
        <v>33</v>
      </c>
      <c r="G24" s="11">
        <v>40.700000000000003</v>
      </c>
      <c r="H24" s="8"/>
      <c r="I24" s="14"/>
    </row>
    <row r="25" spans="2:9">
      <c r="B25" s="9" t="s">
        <v>34</v>
      </c>
      <c r="C25" s="12">
        <v>103.3</v>
      </c>
      <c r="D25" s="10" t="s">
        <v>35</v>
      </c>
      <c r="E25" s="12">
        <v>10.5</v>
      </c>
      <c r="F25" s="10" t="s">
        <v>36</v>
      </c>
      <c r="G25" s="12">
        <v>119.3</v>
      </c>
      <c r="H25" s="15" t="s">
        <v>37</v>
      </c>
      <c r="I25" s="16">
        <v>1843.4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B43" sqref="B43"/>
    </sheetView>
  </sheetViews>
  <sheetFormatPr baseColWidth="10" defaultRowHeight="12.75"/>
  <cols>
    <col min="1" max="1" width="12.7109375" customWidth="1"/>
    <col min="2" max="15" width="8.7109375" customWidth="1"/>
  </cols>
  <sheetData>
    <row r="1" spans="1:7">
      <c r="A1" s="1" t="s">
        <v>0</v>
      </c>
      <c r="B1" s="36"/>
      <c r="D1" s="21" t="s">
        <v>49</v>
      </c>
      <c r="E1" t="s">
        <v>74</v>
      </c>
    </row>
    <row r="3" spans="1:7">
      <c r="B3" t="s">
        <v>48</v>
      </c>
      <c r="F3" s="18">
        <v>1843.4</v>
      </c>
      <c r="G3" t="s">
        <v>49</v>
      </c>
    </row>
    <row r="4" spans="1:7">
      <c r="B4" t="s">
        <v>54</v>
      </c>
      <c r="F4" s="19">
        <v>1.3</v>
      </c>
    </row>
    <row r="5" spans="1:7">
      <c r="E5" s="18"/>
    </row>
    <row r="6" spans="1:7">
      <c r="A6" s="17" t="s">
        <v>42</v>
      </c>
      <c r="B6" t="s">
        <v>43</v>
      </c>
      <c r="E6" s="18"/>
    </row>
    <row r="7" spans="1:7">
      <c r="A7" s="17"/>
      <c r="B7" t="s">
        <v>47</v>
      </c>
      <c r="D7" s="18">
        <v>160</v>
      </c>
      <c r="E7" t="s">
        <v>50</v>
      </c>
      <c r="F7" s="18">
        <f>D7*10000</f>
        <v>1600000</v>
      </c>
      <c r="G7" t="s">
        <v>49</v>
      </c>
    </row>
    <row r="8" spans="1:7">
      <c r="B8" t="s">
        <v>51</v>
      </c>
      <c r="F8" s="20">
        <f>F7/F3*F4</f>
        <v>1128.3497884344147</v>
      </c>
    </row>
    <row r="9" spans="1:7">
      <c r="E9" s="18"/>
    </row>
    <row r="10" spans="1:7">
      <c r="A10" s="17" t="s">
        <v>52</v>
      </c>
      <c r="B10" t="s">
        <v>56</v>
      </c>
      <c r="D10" s="18">
        <v>2000</v>
      </c>
      <c r="E10" t="s">
        <v>57</v>
      </c>
      <c r="F10" s="18"/>
    </row>
    <row r="11" spans="1:7">
      <c r="B11" t="s">
        <v>53</v>
      </c>
      <c r="D11" s="18">
        <v>40</v>
      </c>
      <c r="E11" t="s">
        <v>50</v>
      </c>
      <c r="F11" s="18">
        <f>D11*10000</f>
        <v>400000</v>
      </c>
      <c r="G11" t="s">
        <v>49</v>
      </c>
    </row>
    <row r="13" spans="1:7">
      <c r="B13" t="s">
        <v>55</v>
      </c>
      <c r="F13" s="18">
        <f>D10*F3</f>
        <v>3686800</v>
      </c>
      <c r="G13" t="s">
        <v>49</v>
      </c>
    </row>
    <row r="14" spans="1:7">
      <c r="B14" t="s">
        <v>58</v>
      </c>
      <c r="F14" s="18">
        <f>F13/(F11*F4)</f>
        <v>7.09</v>
      </c>
    </row>
    <row r="15" spans="1:7">
      <c r="B15" t="s">
        <v>59</v>
      </c>
      <c r="F15" s="39">
        <f>ROUND(F14,0)</f>
        <v>7</v>
      </c>
    </row>
    <row r="16" spans="1:7">
      <c r="B16" t="s">
        <v>68</v>
      </c>
      <c r="F16" s="22">
        <f>F3/F15</f>
        <v>263.34285714285716</v>
      </c>
    </row>
    <row r="18" spans="1:15" ht="13.5" thickBot="1">
      <c r="A18" s="17" t="s">
        <v>75</v>
      </c>
      <c r="B18" s="17" t="s">
        <v>60</v>
      </c>
    </row>
    <row r="19" spans="1:15" ht="13.5" thickTop="1">
      <c r="B19" s="32" t="s">
        <v>61</v>
      </c>
      <c r="C19" s="33" t="s">
        <v>69</v>
      </c>
      <c r="D19" s="34" t="s">
        <v>62</v>
      </c>
      <c r="E19" s="33" t="s">
        <v>69</v>
      </c>
      <c r="F19" s="34" t="s">
        <v>63</v>
      </c>
      <c r="G19" s="33" t="s">
        <v>69</v>
      </c>
      <c r="H19" s="34" t="s">
        <v>64</v>
      </c>
      <c r="I19" s="33" t="s">
        <v>69</v>
      </c>
      <c r="J19" s="34" t="s">
        <v>65</v>
      </c>
      <c r="K19" s="33" t="s">
        <v>69</v>
      </c>
      <c r="L19" s="34" t="s">
        <v>66</v>
      </c>
      <c r="M19" s="33" t="s">
        <v>69</v>
      </c>
      <c r="N19" s="34" t="s">
        <v>67</v>
      </c>
      <c r="O19" s="33" t="s">
        <v>69</v>
      </c>
    </row>
    <row r="20" spans="1:15">
      <c r="B20" s="23" t="s">
        <v>11</v>
      </c>
      <c r="C20" s="11">
        <v>83.1</v>
      </c>
      <c r="D20" s="24" t="s">
        <v>3</v>
      </c>
      <c r="E20" s="11">
        <v>8.4</v>
      </c>
      <c r="F20" s="24" t="s">
        <v>28</v>
      </c>
      <c r="G20" s="11">
        <v>260.60000000000002</v>
      </c>
      <c r="H20" s="24" t="s">
        <v>27</v>
      </c>
      <c r="I20" s="11">
        <v>35.5</v>
      </c>
      <c r="J20" s="24" t="s">
        <v>9</v>
      </c>
      <c r="K20" s="11">
        <v>47.5</v>
      </c>
      <c r="L20" s="24" t="s">
        <v>12</v>
      </c>
      <c r="M20" s="11">
        <v>29.9</v>
      </c>
      <c r="N20" s="24" t="s">
        <v>36</v>
      </c>
      <c r="O20" s="35">
        <v>119.3</v>
      </c>
    </row>
    <row r="21" spans="1:15">
      <c r="B21" s="23" t="s">
        <v>31</v>
      </c>
      <c r="C21" s="11">
        <v>23.7</v>
      </c>
      <c r="D21" s="24" t="s">
        <v>7</v>
      </c>
      <c r="E21" s="11">
        <v>62.2</v>
      </c>
      <c r="F21" s="24"/>
      <c r="G21" s="25"/>
      <c r="H21" s="24" t="s">
        <v>32</v>
      </c>
      <c r="I21" s="11">
        <v>89.7</v>
      </c>
      <c r="J21" s="24" t="s">
        <v>17</v>
      </c>
      <c r="K21" s="11">
        <v>46.6</v>
      </c>
      <c r="L21" s="24" t="s">
        <v>25</v>
      </c>
      <c r="M21" s="11">
        <v>45.5</v>
      </c>
      <c r="N21" s="24" t="s">
        <v>14</v>
      </c>
      <c r="O21" s="11">
        <v>38.299999999999997</v>
      </c>
    </row>
    <row r="22" spans="1:15">
      <c r="B22" s="23" t="s">
        <v>16</v>
      </c>
      <c r="C22" s="11">
        <v>9.9</v>
      </c>
      <c r="D22" s="24" t="s">
        <v>8</v>
      </c>
      <c r="E22" s="11">
        <v>8.1999999999999993</v>
      </c>
      <c r="F22" s="24"/>
      <c r="G22" s="25"/>
      <c r="H22" s="24" t="s">
        <v>35</v>
      </c>
      <c r="I22" s="11">
        <v>10.5</v>
      </c>
      <c r="J22" s="24" t="s">
        <v>21</v>
      </c>
      <c r="K22" s="11">
        <v>110.7</v>
      </c>
      <c r="L22" s="24" t="s">
        <v>6</v>
      </c>
      <c r="M22" s="13">
        <v>120.2</v>
      </c>
      <c r="N22" s="24" t="s">
        <v>26</v>
      </c>
      <c r="O22" s="11">
        <v>59.7</v>
      </c>
    </row>
    <row r="23" spans="1:15">
      <c r="B23" s="23" t="s">
        <v>19</v>
      </c>
      <c r="C23" s="11">
        <v>40.9</v>
      </c>
      <c r="D23" s="24" t="s">
        <v>15</v>
      </c>
      <c r="E23" s="11">
        <v>36.1</v>
      </c>
      <c r="F23" s="24"/>
      <c r="G23" s="25"/>
      <c r="H23" s="24" t="s">
        <v>5</v>
      </c>
      <c r="I23" s="11">
        <v>109.1</v>
      </c>
      <c r="J23" s="24" t="s">
        <v>29</v>
      </c>
      <c r="K23" s="11">
        <v>19.100000000000001</v>
      </c>
      <c r="L23" s="24" t="s">
        <v>10</v>
      </c>
      <c r="M23" s="13">
        <v>24.8</v>
      </c>
      <c r="N23" s="24" t="s">
        <v>30</v>
      </c>
      <c r="O23" s="11">
        <v>48.5</v>
      </c>
    </row>
    <row r="24" spans="1:15">
      <c r="B24" s="23" t="s">
        <v>23</v>
      </c>
      <c r="C24" s="11">
        <v>45.1</v>
      </c>
      <c r="D24" s="24" t="s">
        <v>34</v>
      </c>
      <c r="E24" s="12">
        <v>103.3</v>
      </c>
      <c r="F24" s="24"/>
      <c r="G24" s="25"/>
      <c r="H24" s="24" t="s">
        <v>13</v>
      </c>
      <c r="I24" s="11">
        <v>16.399999999999999</v>
      </c>
      <c r="J24" s="24" t="s">
        <v>33</v>
      </c>
      <c r="K24" s="11">
        <v>40.700000000000003</v>
      </c>
      <c r="L24" s="24" t="s">
        <v>18</v>
      </c>
      <c r="M24" s="13">
        <v>9.3000000000000007</v>
      </c>
      <c r="N24" s="24"/>
      <c r="O24" s="25"/>
    </row>
    <row r="25" spans="1:15">
      <c r="B25" s="23" t="s">
        <v>4</v>
      </c>
      <c r="C25" s="11">
        <v>61</v>
      </c>
      <c r="D25" s="24" t="s">
        <v>20</v>
      </c>
      <c r="E25" s="11">
        <v>12.9</v>
      </c>
      <c r="F25" s="24"/>
      <c r="G25" s="25"/>
      <c r="H25" s="24"/>
      <c r="I25" s="25"/>
      <c r="J25" s="24"/>
      <c r="K25" s="25"/>
      <c r="L25" s="24" t="s">
        <v>22</v>
      </c>
      <c r="M25" s="13">
        <v>33</v>
      </c>
      <c r="N25" s="24"/>
      <c r="O25" s="25"/>
    </row>
    <row r="26" spans="1:15">
      <c r="B26" s="26"/>
      <c r="C26" s="28"/>
      <c r="D26" s="24" t="s">
        <v>24</v>
      </c>
      <c r="E26" s="11">
        <v>33.700000000000003</v>
      </c>
      <c r="F26" s="27"/>
      <c r="G26" s="28"/>
      <c r="H26" s="27"/>
      <c r="I26" s="28"/>
      <c r="J26" s="27"/>
      <c r="K26" s="28"/>
      <c r="L26" s="27"/>
      <c r="M26" s="28"/>
      <c r="N26" s="27"/>
      <c r="O26" s="28"/>
    </row>
    <row r="27" spans="1:15" ht="13.5" thickBot="1">
      <c r="B27" s="29"/>
      <c r="C27" s="30">
        <f>SUM(C20:C26)</f>
        <v>263.7</v>
      </c>
      <c r="D27" s="31"/>
      <c r="E27" s="30">
        <f>SUM(E20:E26)</f>
        <v>264.8</v>
      </c>
      <c r="F27" s="31"/>
      <c r="G27" s="30">
        <f>SUM(G20:G26)</f>
        <v>260.60000000000002</v>
      </c>
      <c r="H27" s="31"/>
      <c r="I27" s="30">
        <f>SUM(I20:I26)</f>
        <v>261.2</v>
      </c>
      <c r="J27" s="31"/>
      <c r="K27" s="30">
        <f>SUM(K20:K26)</f>
        <v>264.60000000000002</v>
      </c>
      <c r="L27" s="31"/>
      <c r="M27" s="30">
        <f>SUM(M20:M26)</f>
        <v>262.70000000000005</v>
      </c>
      <c r="N27" s="31"/>
      <c r="O27" s="30">
        <f>SUM(O20:O26)</f>
        <v>265.8</v>
      </c>
    </row>
    <row r="28" spans="1:15" ht="13.5" thickTop="1"/>
    <row r="29" spans="1:15">
      <c r="B29" t="s">
        <v>70</v>
      </c>
      <c r="E29" s="18">
        <f>MAX(C27,E27,G27,I27,K27,M27,O27)</f>
        <v>265.8</v>
      </c>
      <c r="G29" t="s">
        <v>71</v>
      </c>
      <c r="I29" s="18">
        <f>E29*F15</f>
        <v>1860.6000000000001</v>
      </c>
      <c r="K29" t="s">
        <v>72</v>
      </c>
      <c r="M29" s="18">
        <f>I29-F3</f>
        <v>17.200000000000045</v>
      </c>
      <c r="N29" t="s">
        <v>73</v>
      </c>
      <c r="O29" s="40">
        <f>M29/I29</f>
        <v>9.244329786090532E-3</v>
      </c>
    </row>
    <row r="30" spans="1:15">
      <c r="E30" s="18"/>
      <c r="I30" s="18"/>
      <c r="M30" s="18"/>
      <c r="O30" s="40"/>
    </row>
    <row r="31" spans="1:15">
      <c r="B31" t="s">
        <v>76</v>
      </c>
      <c r="E31" s="20">
        <f>F4*80000/E29</f>
        <v>391.27163280662148</v>
      </c>
      <c r="G31" t="s">
        <v>77</v>
      </c>
      <c r="J31" s="41">
        <f>E31*5</f>
        <v>1956.3581640331074</v>
      </c>
      <c r="L31" s="42" t="s">
        <v>78</v>
      </c>
    </row>
    <row r="33" spans="1:7">
      <c r="B33" t="s">
        <v>79</v>
      </c>
    </row>
    <row r="35" spans="1:7">
      <c r="A35" s="17" t="s">
        <v>80</v>
      </c>
      <c r="B35" t="s">
        <v>81</v>
      </c>
    </row>
    <row r="36" spans="1:7">
      <c r="B36" t="s">
        <v>83</v>
      </c>
      <c r="F36" s="18">
        <v>2100</v>
      </c>
      <c r="G36" t="s">
        <v>82</v>
      </c>
    </row>
    <row r="37" spans="1:7">
      <c r="B37" t="s">
        <v>84</v>
      </c>
    </row>
    <row r="39" spans="1:7">
      <c r="B39" t="s">
        <v>55</v>
      </c>
      <c r="F39" s="18">
        <f>F36*F3</f>
        <v>3871140</v>
      </c>
      <c r="G39" t="s">
        <v>49</v>
      </c>
    </row>
    <row r="40" spans="1:7">
      <c r="B40" t="s">
        <v>58</v>
      </c>
      <c r="F40" s="43">
        <f>F39/(F11*F4)</f>
        <v>7.4444999999999997</v>
      </c>
    </row>
    <row r="41" spans="1:7">
      <c r="B41" t="s">
        <v>85</v>
      </c>
    </row>
    <row r="42" spans="1:7">
      <c r="B42" t="s">
        <v>90</v>
      </c>
    </row>
    <row r="43" spans="1:7">
      <c r="B43" t="s">
        <v>91</v>
      </c>
    </row>
    <row r="45" spans="1:7">
      <c r="A45" s="17" t="s">
        <v>86</v>
      </c>
      <c r="B45" t="s">
        <v>87</v>
      </c>
      <c r="F45" s="18">
        <v>800</v>
      </c>
    </row>
    <row r="46" spans="1:7">
      <c r="B46" t="s">
        <v>88</v>
      </c>
      <c r="F46" s="39">
        <f>F45/400</f>
        <v>2</v>
      </c>
      <c r="G46" t="s">
        <v>89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Questions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2005-09-27T05:41:31Z</dcterms:created>
  <dcterms:modified xsi:type="dcterms:W3CDTF">2016-02-01T11:19:12Z</dcterms:modified>
</cp:coreProperties>
</file>