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15" windowWidth="15000" windowHeight="8640"/>
  </bookViews>
  <sheets>
    <sheet name="Garobag" sheetId="1" r:id="rId1"/>
  </sheets>
  <calcPr calcId="125725"/>
</workbook>
</file>

<file path=xl/calcChain.xml><?xml version="1.0" encoding="utf-8"?>
<calcChain xmlns="http://schemas.openxmlformats.org/spreadsheetml/2006/main">
  <c r="C11" i="1"/>
  <c r="C57" s="1"/>
  <c r="C16"/>
  <c r="C28"/>
  <c r="C30" s="1"/>
  <c r="C38"/>
  <c r="C39" s="1"/>
  <c r="C42"/>
  <c r="C43" s="1"/>
  <c r="C55"/>
  <c r="C56" s="1"/>
  <c r="C63"/>
  <c r="C64" s="1"/>
  <c r="C74"/>
  <c r="C75" s="1"/>
  <c r="C81"/>
  <c r="C78" l="1"/>
  <c r="C84" s="1"/>
  <c r="C76"/>
  <c r="C79"/>
  <c r="C80" s="1"/>
  <c r="C82" s="1"/>
  <c r="C83" s="1"/>
  <c r="C22"/>
  <c r="C23" s="1"/>
  <c r="C24" s="1"/>
  <c r="C12"/>
  <c r="C66"/>
  <c r="C13"/>
  <c r="C67"/>
  <c r="C49"/>
  <c r="C17"/>
  <c r="C21" l="1"/>
  <c r="C25" s="1"/>
  <c r="C18"/>
  <c r="C44"/>
  <c r="C45" s="1"/>
  <c r="C46" s="1"/>
  <c r="C47" s="1"/>
  <c r="C48" s="1"/>
  <c r="C50" s="1"/>
  <c r="C31"/>
  <c r="C32" s="1"/>
  <c r="C33" s="1"/>
  <c r="C34" s="1"/>
  <c r="C35" l="1"/>
</calcChain>
</file>

<file path=xl/sharedStrings.xml><?xml version="1.0" encoding="utf-8"?>
<sst xmlns="http://schemas.openxmlformats.org/spreadsheetml/2006/main" count="116" uniqueCount="63">
  <si>
    <t>Corrigé Garobag</t>
  </si>
  <si>
    <t>Question 1</t>
  </si>
  <si>
    <t>Prix d'achat</t>
  </si>
  <si>
    <t>€</t>
  </si>
  <si>
    <t>Demande</t>
  </si>
  <si>
    <t>unités / an</t>
  </si>
  <si>
    <t>Taux de possession</t>
  </si>
  <si>
    <t>/an</t>
  </si>
  <si>
    <t>Coût de passation de commande</t>
  </si>
  <si>
    <t>Délai d'approvisionnement</t>
  </si>
  <si>
    <t>mois</t>
  </si>
  <si>
    <t>1/1</t>
  </si>
  <si>
    <t>Point de commande</t>
  </si>
  <si>
    <t>Demande mensuelle</t>
  </si>
  <si>
    <t>Stock de sécurité</t>
  </si>
  <si>
    <t>1/2</t>
  </si>
  <si>
    <t>Calcul du point de commande</t>
  </si>
  <si>
    <t>Calcul de la quantité économique</t>
  </si>
  <si>
    <t>Quantité économique</t>
  </si>
  <si>
    <t>Nombre de commandes par an</t>
  </si>
  <si>
    <t>Périodicité de commande</t>
  </si>
  <si>
    <t>Stock moyen</t>
  </si>
  <si>
    <t>Valeur du stock moyen</t>
  </si>
  <si>
    <t>Coût de détention</t>
  </si>
  <si>
    <t>Coût de gestion du stock</t>
  </si>
  <si>
    <t>1/3</t>
  </si>
  <si>
    <t>Calcul du coût de gestion du stock</t>
  </si>
  <si>
    <t>1/4</t>
  </si>
  <si>
    <t>Produit A : système à point de commande</t>
  </si>
  <si>
    <t xml:space="preserve">Quantités multiples de </t>
  </si>
  <si>
    <t>Augmentation du coût</t>
  </si>
  <si>
    <t>1/5</t>
  </si>
  <si>
    <t>Remise de 1% si quantités &gt;= 1000</t>
  </si>
  <si>
    <t>Quantité commandée</t>
  </si>
  <si>
    <t>Nombre de commandes</t>
  </si>
  <si>
    <t>Economie sur le prix d'achat</t>
  </si>
  <si>
    <t>Proposition inintéressante</t>
  </si>
  <si>
    <t>Augmentation du coût de stock</t>
  </si>
  <si>
    <t>Augmentation du coût total</t>
  </si>
  <si>
    <t>1/6</t>
  </si>
  <si>
    <t>Calcul du stock de sécurité</t>
  </si>
  <si>
    <t>Ecart-type de l'erreur de prévision</t>
  </si>
  <si>
    <t>Niveau de service visé</t>
  </si>
  <si>
    <t>Nombre d'écarts-types</t>
  </si>
  <si>
    <t>Question 2</t>
  </si>
  <si>
    <t>Produit A : système à recomplètement périodique</t>
  </si>
  <si>
    <t>2/1</t>
  </si>
  <si>
    <t>Calcul de la périodicité économique</t>
  </si>
  <si>
    <t>Nombre optimal de commandes</t>
  </si>
  <si>
    <t>par an</t>
  </si>
  <si>
    <t>Périodicité des commandes</t>
  </si>
  <si>
    <t>Stock de sécurité (3 semaines)</t>
  </si>
  <si>
    <t>Niveau de recomplètement</t>
  </si>
  <si>
    <t>Question 3</t>
  </si>
  <si>
    <t>Commande groupée des produits A et B</t>
  </si>
  <si>
    <t>Demande B</t>
  </si>
  <si>
    <t>Prix d'achat B</t>
  </si>
  <si>
    <t>Chiffre d'affaires total</t>
  </si>
  <si>
    <t>Valeur d'une commande</t>
  </si>
  <si>
    <t>Valeur du stock cyclique moyen</t>
  </si>
  <si>
    <t>Valeur stock de sécurité (3 semaines)</t>
  </si>
  <si>
    <t>Coût de détention du stock</t>
  </si>
  <si>
    <t>Coût total</t>
  </si>
</sst>
</file>

<file path=xl/styles.xml><?xml version="1.0" encoding="utf-8"?>
<styleSheet xmlns="http://schemas.openxmlformats.org/spreadsheetml/2006/main">
  <fonts count="3">
    <font>
      <sz val="10"/>
      <name val="MS Sans Serif"/>
    </font>
    <font>
      <b/>
      <sz val="10"/>
      <name val="MS Sans Serif"/>
      <family val="2"/>
    </font>
    <font>
      <sz val="10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2" borderId="0" xfId="0" applyFont="1" applyFill="1"/>
    <xf numFmtId="0" fontId="0" fillId="0" borderId="0" xfId="0" quotePrefix="1"/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49" fontId="1" fillId="3" borderId="0" xfId="0" quotePrefix="1" applyNumberFormat="1" applyFont="1" applyFill="1" applyAlignment="1">
      <alignment horizontal="center"/>
    </xf>
    <xf numFmtId="0" fontId="1" fillId="3" borderId="0" xfId="0" applyFont="1" applyFill="1" applyAlignment="1">
      <alignment horizontal="left"/>
    </xf>
    <xf numFmtId="0" fontId="0" fillId="3" borderId="0" xfId="0" applyFill="1"/>
    <xf numFmtId="0" fontId="1" fillId="3" borderId="0" xfId="0" applyFont="1" applyFill="1"/>
    <xf numFmtId="0" fontId="1" fillId="3" borderId="0" xfId="0" quotePrefix="1" applyFont="1" applyFill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/>
    <xf numFmtId="1" fontId="1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0" fillId="4" borderId="0" xfId="0" applyFill="1"/>
    <xf numFmtId="2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2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84"/>
  <sheetViews>
    <sheetView tabSelected="1" workbookViewId="0">
      <selection activeCell="F82" sqref="F82"/>
    </sheetView>
  </sheetViews>
  <sheetFormatPr baseColWidth="10" defaultRowHeight="12.75"/>
  <cols>
    <col min="1" max="1" width="21.42578125" customWidth="1"/>
    <col min="3" max="3" width="11.5703125" bestFit="1" customWidth="1"/>
  </cols>
  <sheetData>
    <row r="1" spans="1:5">
      <c r="A1" s="2" t="s">
        <v>0</v>
      </c>
    </row>
    <row r="3" spans="1:5">
      <c r="A3" s="12" t="s">
        <v>1</v>
      </c>
      <c r="B3" s="12" t="s">
        <v>28</v>
      </c>
      <c r="C3" s="11"/>
      <c r="D3" s="11"/>
      <c r="E3" s="11"/>
    </row>
    <row r="4" spans="1:5">
      <c r="B4" s="6" t="s">
        <v>2</v>
      </c>
      <c r="C4" s="4">
        <v>50</v>
      </c>
      <c r="D4" t="s">
        <v>3</v>
      </c>
    </row>
    <row r="5" spans="1:5">
      <c r="B5" s="6" t="s">
        <v>4</v>
      </c>
      <c r="C5" s="4">
        <v>2400</v>
      </c>
      <c r="D5" t="s">
        <v>5</v>
      </c>
    </row>
    <row r="6" spans="1:5">
      <c r="B6" s="6" t="s">
        <v>6</v>
      </c>
      <c r="C6" s="5">
        <v>0.24</v>
      </c>
      <c r="D6" s="3" t="s">
        <v>7</v>
      </c>
    </row>
    <row r="7" spans="1:5">
      <c r="B7" s="6" t="s">
        <v>8</v>
      </c>
      <c r="C7" s="4">
        <v>400</v>
      </c>
      <c r="D7" t="s">
        <v>3</v>
      </c>
    </row>
    <row r="8" spans="1:5">
      <c r="B8" s="6" t="s">
        <v>9</v>
      </c>
      <c r="C8" s="4">
        <v>1</v>
      </c>
      <c r="D8" t="s">
        <v>10</v>
      </c>
    </row>
    <row r="10" spans="1:5">
      <c r="A10" s="9" t="s">
        <v>11</v>
      </c>
      <c r="B10" s="10" t="s">
        <v>16</v>
      </c>
      <c r="C10" s="11"/>
      <c r="D10" s="11"/>
    </row>
    <row r="11" spans="1:5">
      <c r="B11" s="6" t="s">
        <v>13</v>
      </c>
      <c r="C11" s="4">
        <f>C5/12</f>
        <v>200</v>
      </c>
    </row>
    <row r="12" spans="1:5">
      <c r="B12" s="6" t="s">
        <v>14</v>
      </c>
      <c r="C12" s="4">
        <f>C11/2</f>
        <v>100</v>
      </c>
    </row>
    <row r="13" spans="1:5">
      <c r="B13" s="7" t="s">
        <v>12</v>
      </c>
      <c r="C13" s="8">
        <f>C11+C12</f>
        <v>300</v>
      </c>
    </row>
    <row r="15" spans="1:5">
      <c r="A15" s="13" t="s">
        <v>15</v>
      </c>
      <c r="B15" s="12" t="s">
        <v>17</v>
      </c>
      <c r="C15" s="11"/>
      <c r="D15" s="11"/>
    </row>
    <row r="16" spans="1:5">
      <c r="B16" s="7" t="s">
        <v>18</v>
      </c>
      <c r="C16" s="8">
        <f>SQRT(2*C5*C7/(C4*C6))</f>
        <v>400</v>
      </c>
    </row>
    <row r="17" spans="1:4">
      <c r="B17" s="6" t="s">
        <v>19</v>
      </c>
      <c r="C17" s="4">
        <f>C5/C16</f>
        <v>6</v>
      </c>
    </row>
    <row r="18" spans="1:4">
      <c r="B18" s="6" t="s">
        <v>20</v>
      </c>
      <c r="C18" s="4">
        <f>12/C17</f>
        <v>2</v>
      </c>
      <c r="D18" t="s">
        <v>10</v>
      </c>
    </row>
    <row r="19" spans="1:4">
      <c r="B19" s="6"/>
      <c r="C19" s="4"/>
    </row>
    <row r="20" spans="1:4">
      <c r="A20" s="13" t="s">
        <v>25</v>
      </c>
      <c r="B20" s="12" t="s">
        <v>26</v>
      </c>
      <c r="C20" s="11"/>
      <c r="D20" s="11"/>
    </row>
    <row r="21" spans="1:4">
      <c r="B21" s="6" t="s">
        <v>8</v>
      </c>
      <c r="C21" s="4">
        <f>C17*C7</f>
        <v>2400</v>
      </c>
      <c r="D21" t="s">
        <v>3</v>
      </c>
    </row>
    <row r="22" spans="1:4">
      <c r="B22" s="6" t="s">
        <v>21</v>
      </c>
      <c r="C22" s="4">
        <f>C16/2+C12</f>
        <v>300</v>
      </c>
    </row>
    <row r="23" spans="1:4">
      <c r="B23" s="6" t="s">
        <v>22</v>
      </c>
      <c r="C23" s="4">
        <f>C22*C4</f>
        <v>15000</v>
      </c>
      <c r="D23" t="s">
        <v>3</v>
      </c>
    </row>
    <row r="24" spans="1:4">
      <c r="B24" s="6" t="s">
        <v>23</v>
      </c>
      <c r="C24" s="4">
        <f>C23*C6</f>
        <v>3600</v>
      </c>
      <c r="D24" t="s">
        <v>3</v>
      </c>
    </row>
    <row r="25" spans="1:4">
      <c r="B25" s="7" t="s">
        <v>24</v>
      </c>
      <c r="C25" s="8">
        <f>C21+C24</f>
        <v>6000</v>
      </c>
      <c r="D25" s="1" t="s">
        <v>3</v>
      </c>
    </row>
    <row r="27" spans="1:4">
      <c r="A27" s="13" t="s">
        <v>27</v>
      </c>
      <c r="B27" s="12" t="s">
        <v>29</v>
      </c>
      <c r="C27" s="11"/>
      <c r="D27" s="10">
        <v>500</v>
      </c>
    </row>
    <row r="28" spans="1:4">
      <c r="B28" s="6" t="s">
        <v>19</v>
      </c>
      <c r="C28" s="4">
        <f>C5/D27</f>
        <v>4.8</v>
      </c>
    </row>
    <row r="29" spans="1:4">
      <c r="B29" s="6"/>
      <c r="C29" s="4"/>
    </row>
    <row r="30" spans="1:4">
      <c r="B30" s="6" t="s">
        <v>8</v>
      </c>
      <c r="C30" s="4">
        <f>C28*C7</f>
        <v>1920</v>
      </c>
      <c r="D30" t="s">
        <v>3</v>
      </c>
    </row>
    <row r="31" spans="1:4">
      <c r="B31" s="6" t="s">
        <v>21</v>
      </c>
      <c r="C31" s="4">
        <f>D27/2+C12</f>
        <v>350</v>
      </c>
    </row>
    <row r="32" spans="1:4">
      <c r="B32" s="6" t="s">
        <v>22</v>
      </c>
      <c r="C32" s="4">
        <f>C31*C4</f>
        <v>17500</v>
      </c>
      <c r="D32" t="s">
        <v>3</v>
      </c>
    </row>
    <row r="33" spans="1:4">
      <c r="B33" s="6" t="s">
        <v>23</v>
      </c>
      <c r="C33" s="4">
        <f>C32*C6</f>
        <v>4200</v>
      </c>
      <c r="D33" t="s">
        <v>3</v>
      </c>
    </row>
    <row r="34" spans="1:4">
      <c r="B34" s="14" t="s">
        <v>24</v>
      </c>
      <c r="C34" s="15">
        <f>C30+C33</f>
        <v>6120</v>
      </c>
      <c r="D34" s="16" t="s">
        <v>3</v>
      </c>
    </row>
    <row r="35" spans="1:4">
      <c r="B35" s="7" t="s">
        <v>30</v>
      </c>
      <c r="C35" s="8">
        <f>C34-C25</f>
        <v>120</v>
      </c>
      <c r="D35" s="1" t="s">
        <v>3</v>
      </c>
    </row>
    <row r="37" spans="1:4">
      <c r="A37" s="13" t="s">
        <v>31</v>
      </c>
      <c r="B37" s="12" t="s">
        <v>32</v>
      </c>
      <c r="C37" s="11"/>
      <c r="D37" s="10"/>
    </row>
    <row r="38" spans="1:4">
      <c r="B38" s="6" t="s">
        <v>2</v>
      </c>
      <c r="C38" s="4">
        <f>C4*(1-0.01)</f>
        <v>49.5</v>
      </c>
    </row>
    <row r="39" spans="1:4">
      <c r="B39" s="6" t="s">
        <v>18</v>
      </c>
      <c r="C39" s="18">
        <f>SQRT(2*C5*C7/(C38*C6))</f>
        <v>402.01512610368485</v>
      </c>
    </row>
    <row r="40" spans="1:4">
      <c r="B40" s="6"/>
      <c r="C40" s="18"/>
    </row>
    <row r="41" spans="1:4">
      <c r="B41" s="6" t="s">
        <v>33</v>
      </c>
      <c r="C41" s="4">
        <v>1000</v>
      </c>
    </row>
    <row r="42" spans="1:4">
      <c r="B42" s="6" t="s">
        <v>34</v>
      </c>
      <c r="C42" s="4">
        <f>C5/C41</f>
        <v>2.4</v>
      </c>
    </row>
    <row r="43" spans="1:4">
      <c r="B43" s="6" t="s">
        <v>8</v>
      </c>
      <c r="C43" s="4">
        <f>C42*C7</f>
        <v>960</v>
      </c>
      <c r="D43" t="s">
        <v>3</v>
      </c>
    </row>
    <row r="44" spans="1:4">
      <c r="B44" s="6" t="s">
        <v>21</v>
      </c>
      <c r="C44" s="4">
        <f>C41/2+C12</f>
        <v>600</v>
      </c>
    </row>
    <row r="45" spans="1:4">
      <c r="B45" s="6" t="s">
        <v>22</v>
      </c>
      <c r="C45" s="4">
        <f>C44*C38</f>
        <v>29700</v>
      </c>
      <c r="D45" t="s">
        <v>3</v>
      </c>
    </row>
    <row r="46" spans="1:4">
      <c r="B46" s="6" t="s">
        <v>23</v>
      </c>
      <c r="C46" s="4">
        <f>C45*C6</f>
        <v>7128</v>
      </c>
      <c r="D46" t="s">
        <v>3</v>
      </c>
    </row>
    <row r="47" spans="1:4">
      <c r="B47" s="14" t="s">
        <v>24</v>
      </c>
      <c r="C47" s="15">
        <f>C43+C46</f>
        <v>8088</v>
      </c>
      <c r="D47" s="16" t="s">
        <v>3</v>
      </c>
    </row>
    <row r="48" spans="1:4">
      <c r="B48" s="7" t="s">
        <v>37</v>
      </c>
      <c r="C48" s="8">
        <f>C47-C25</f>
        <v>2088</v>
      </c>
      <c r="D48" s="1" t="s">
        <v>3</v>
      </c>
    </row>
    <row r="49" spans="1:6">
      <c r="B49" s="14" t="s">
        <v>35</v>
      </c>
      <c r="C49" s="4">
        <f>C5*(C4-C38)</f>
        <v>1200</v>
      </c>
      <c r="D49" s="16" t="s">
        <v>3</v>
      </c>
    </row>
    <row r="50" spans="1:6">
      <c r="B50" s="7" t="s">
        <v>38</v>
      </c>
      <c r="C50" s="8">
        <f>C48-C49</f>
        <v>888</v>
      </c>
      <c r="D50" s="1" t="s">
        <v>3</v>
      </c>
      <c r="E50" s="19" t="s">
        <v>36</v>
      </c>
      <c r="F50" s="19"/>
    </row>
    <row r="52" spans="1:6">
      <c r="A52" s="13" t="s">
        <v>39</v>
      </c>
      <c r="B52" s="12" t="s">
        <v>40</v>
      </c>
      <c r="C52" s="11"/>
      <c r="D52" s="10"/>
    </row>
    <row r="53" spans="1:6">
      <c r="B53" s="6" t="s">
        <v>41</v>
      </c>
      <c r="C53" s="4">
        <v>50</v>
      </c>
    </row>
    <row r="54" spans="1:6">
      <c r="B54" s="6" t="s">
        <v>42</v>
      </c>
      <c r="C54" s="5">
        <v>0.99</v>
      </c>
    </row>
    <row r="55" spans="1:6">
      <c r="B55" s="6" t="s">
        <v>43</v>
      </c>
      <c r="C55" s="20">
        <f>NORMSINV(C54)</f>
        <v>2.3263478740408399</v>
      </c>
    </row>
    <row r="56" spans="1:6">
      <c r="A56" s="1"/>
      <c r="B56" s="7" t="s">
        <v>14</v>
      </c>
      <c r="C56" s="17">
        <f>C53*C55</f>
        <v>116.317393702042</v>
      </c>
    </row>
    <row r="57" spans="1:6">
      <c r="A57" s="1"/>
      <c r="B57" s="7" t="s">
        <v>12</v>
      </c>
      <c r="C57" s="17">
        <f>C11+C56</f>
        <v>316.31739370204201</v>
      </c>
    </row>
    <row r="59" spans="1:6">
      <c r="A59" s="12" t="s">
        <v>44</v>
      </c>
      <c r="B59" s="12" t="s">
        <v>45</v>
      </c>
      <c r="C59" s="11"/>
      <c r="D59" s="11"/>
      <c r="E59" s="11"/>
    </row>
    <row r="61" spans="1:6">
      <c r="A61" s="13" t="s">
        <v>46</v>
      </c>
      <c r="B61" s="12" t="s">
        <v>47</v>
      </c>
      <c r="C61" s="11"/>
      <c r="D61" s="10"/>
    </row>
    <row r="63" spans="1:6">
      <c r="B63" s="6" t="s">
        <v>48</v>
      </c>
      <c r="C63" s="4">
        <f>SQRT(C5*C4*C6/(2*C7))</f>
        <v>6</v>
      </c>
      <c r="D63" t="s">
        <v>49</v>
      </c>
    </row>
    <row r="64" spans="1:6">
      <c r="B64" s="7" t="s">
        <v>50</v>
      </c>
      <c r="C64" s="8">
        <f>12/C63</f>
        <v>2</v>
      </c>
      <c r="D64" s="1" t="s">
        <v>10</v>
      </c>
    </row>
    <row r="66" spans="1:5">
      <c r="B66" s="6" t="s">
        <v>51</v>
      </c>
      <c r="C66" s="4">
        <f>C11*3/4</f>
        <v>150</v>
      </c>
    </row>
    <row r="67" spans="1:5">
      <c r="B67" s="7" t="s">
        <v>52</v>
      </c>
      <c r="C67" s="8">
        <f>C11*C64+C66</f>
        <v>550</v>
      </c>
    </row>
    <row r="69" spans="1:5">
      <c r="A69" s="12" t="s">
        <v>53</v>
      </c>
      <c r="B69" s="12" t="s">
        <v>54</v>
      </c>
      <c r="C69" s="11"/>
      <c r="D69" s="11"/>
      <c r="E69" s="11"/>
    </row>
    <row r="70" spans="1:5">
      <c r="B70" s="6" t="s">
        <v>55</v>
      </c>
      <c r="C70" s="4">
        <v>600</v>
      </c>
      <c r="D70" t="s">
        <v>49</v>
      </c>
    </row>
    <row r="71" spans="1:5">
      <c r="B71" s="6" t="s">
        <v>56</v>
      </c>
      <c r="C71" s="4">
        <v>100</v>
      </c>
      <c r="D71" t="s">
        <v>3</v>
      </c>
    </row>
    <row r="72" spans="1:5">
      <c r="B72" s="6" t="s">
        <v>8</v>
      </c>
      <c r="C72" s="4">
        <v>700</v>
      </c>
      <c r="D72" t="s">
        <v>3</v>
      </c>
    </row>
    <row r="74" spans="1:5">
      <c r="B74" s="6" t="s">
        <v>57</v>
      </c>
      <c r="C74" s="4">
        <f>(C5*C4)+(C70*C71)</f>
        <v>180000</v>
      </c>
      <c r="D74" t="s">
        <v>3</v>
      </c>
    </row>
    <row r="75" spans="1:5">
      <c r="B75" s="6" t="s">
        <v>48</v>
      </c>
      <c r="C75" s="20">
        <f>SQRT(C74*C6/(2*C72))</f>
        <v>5.5549205986353085</v>
      </c>
      <c r="D75" t="s">
        <v>49</v>
      </c>
    </row>
    <row r="76" spans="1:5">
      <c r="B76" s="7" t="s">
        <v>50</v>
      </c>
      <c r="C76" s="22">
        <f>12/C75</f>
        <v>2.1602468994692869</v>
      </c>
      <c r="D76" s="1" t="s">
        <v>10</v>
      </c>
    </row>
    <row r="78" spans="1:5">
      <c r="B78" s="6" t="s">
        <v>8</v>
      </c>
      <c r="C78" s="21">
        <f>C75*C72</f>
        <v>3888.4444190447161</v>
      </c>
      <c r="D78" t="s">
        <v>3</v>
      </c>
    </row>
    <row r="79" spans="1:5">
      <c r="B79" s="6" t="s">
        <v>58</v>
      </c>
      <c r="C79" s="21">
        <f>C74/C75</f>
        <v>32403.703492039302</v>
      </c>
      <c r="D79" t="s">
        <v>3</v>
      </c>
    </row>
    <row r="80" spans="1:5">
      <c r="B80" s="6" t="s">
        <v>59</v>
      </c>
      <c r="C80" s="21">
        <f>C79/2</f>
        <v>16201.851746019651</v>
      </c>
      <c r="D80" t="s">
        <v>3</v>
      </c>
    </row>
    <row r="81" spans="2:4">
      <c r="B81" s="6" t="s">
        <v>60</v>
      </c>
      <c r="C81" s="4">
        <f>(C74/12)*(3/4)</f>
        <v>11250</v>
      </c>
      <c r="D81" t="s">
        <v>3</v>
      </c>
    </row>
    <row r="82" spans="2:4">
      <c r="B82" s="6" t="s">
        <v>22</v>
      </c>
      <c r="C82" s="21">
        <f>C80+C81</f>
        <v>27451.851746019653</v>
      </c>
      <c r="D82" t="s">
        <v>3</v>
      </c>
    </row>
    <row r="83" spans="2:4">
      <c r="B83" s="6" t="s">
        <v>61</v>
      </c>
      <c r="C83" s="21">
        <f>C82*C6</f>
        <v>6588.4444190447166</v>
      </c>
      <c r="D83" t="s">
        <v>3</v>
      </c>
    </row>
    <row r="84" spans="2:4">
      <c r="B84" s="7" t="s">
        <v>62</v>
      </c>
      <c r="C84" s="17">
        <f>C78+C83</f>
        <v>10476.888838089433</v>
      </c>
      <c r="D84" s="1" t="s">
        <v>3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Garobag</vt:lpstr>
    </vt:vector>
  </TitlesOfParts>
  <Company>CCIP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Groupe HEC</dc:creator>
  <cp:lastModifiedBy>GERARD</cp:lastModifiedBy>
  <dcterms:created xsi:type="dcterms:W3CDTF">2005-09-26T08:15:01Z</dcterms:created>
  <dcterms:modified xsi:type="dcterms:W3CDTF">2016-02-01T09:55:07Z</dcterms:modified>
</cp:coreProperties>
</file>