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210" windowHeight="916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C6" i="1"/>
  <c r="C61" s="1"/>
  <c r="C14"/>
  <c r="C15" s="1"/>
  <c r="C22"/>
  <c r="C26" s="1"/>
  <c r="C27" s="1"/>
  <c r="C36"/>
  <c r="C37" s="1"/>
  <c r="D36"/>
  <c r="E36"/>
  <c r="F36"/>
  <c r="C38"/>
  <c r="F38"/>
  <c r="C44"/>
  <c r="C53"/>
  <c r="D53"/>
  <c r="E53"/>
  <c r="F53"/>
  <c r="G53"/>
  <c r="H53"/>
  <c r="I53"/>
  <c r="J53"/>
  <c r="C55"/>
  <c r="F55"/>
  <c r="D37" l="1"/>
  <c r="E37" s="1"/>
  <c r="F37" s="1"/>
  <c r="C40" s="1"/>
  <c r="C43" s="1"/>
  <c r="C45" s="1"/>
  <c r="C47" s="1"/>
  <c r="C28"/>
  <c r="E28" s="1"/>
  <c r="C29"/>
  <c r="E29" s="1"/>
  <c r="F51"/>
  <c r="C58"/>
  <c r="C41"/>
  <c r="E51"/>
  <c r="H51"/>
  <c r="D51"/>
  <c r="J51"/>
  <c r="I51"/>
  <c r="C51"/>
  <c r="C54" s="1"/>
  <c r="C63"/>
  <c r="C46"/>
  <c r="G51"/>
  <c r="C23"/>
  <c r="C57" l="1"/>
  <c r="C60" s="1"/>
  <c r="C62" s="1"/>
  <c r="C64" s="1"/>
  <c r="D54"/>
  <c r="E54" s="1"/>
  <c r="F54" s="1"/>
  <c r="G54" s="1"/>
  <c r="H54" s="1"/>
  <c r="I54" s="1"/>
  <c r="J54" s="1"/>
</calcChain>
</file>

<file path=xl/sharedStrings.xml><?xml version="1.0" encoding="utf-8"?>
<sst xmlns="http://schemas.openxmlformats.org/spreadsheetml/2006/main" count="99" uniqueCount="57">
  <si>
    <t>jours</t>
  </si>
  <si>
    <t>Niveau de recomplétement</t>
  </si>
  <si>
    <t>packs</t>
  </si>
  <si>
    <t>palettes</t>
  </si>
  <si>
    <t>camion</t>
  </si>
  <si>
    <t>ou</t>
  </si>
  <si>
    <t>Stock initial</t>
  </si>
  <si>
    <t>Quantité à commander</t>
  </si>
  <si>
    <t>wagon</t>
  </si>
  <si>
    <t>Solutions à comparer</t>
  </si>
  <si>
    <t>€</t>
  </si>
  <si>
    <t>commande</t>
  </si>
  <si>
    <t>Recomplétement périodique</t>
  </si>
  <si>
    <t>Corrigé Pack Bière</t>
  </si>
  <si>
    <t>Périodicité</t>
  </si>
  <si>
    <t>Prix unitaire</t>
  </si>
  <si>
    <t>Palettes</t>
  </si>
  <si>
    <t>Livraison par camion</t>
  </si>
  <si>
    <t>Livraison par wagon</t>
  </si>
  <si>
    <t>€/pack</t>
  </si>
  <si>
    <t>une commande par semaine</t>
  </si>
  <si>
    <t>Livraisons de packs de bière</t>
  </si>
  <si>
    <t>Délai de livraison</t>
  </si>
  <si>
    <t>Stock de sécurité</t>
  </si>
  <si>
    <t>Frais financiers</t>
  </si>
  <si>
    <t>par mois</t>
  </si>
  <si>
    <t>Demande moyenne</t>
  </si>
  <si>
    <t>une semaine</t>
  </si>
  <si>
    <t>Stock moyen</t>
  </si>
  <si>
    <t>packs par jour</t>
  </si>
  <si>
    <t>packs par semaine</t>
  </si>
  <si>
    <t>Remise de</t>
  </si>
  <si>
    <t>palettes par semaine</t>
  </si>
  <si>
    <t>Demande</t>
  </si>
  <si>
    <t>Réceptions</t>
  </si>
  <si>
    <t>Stock cyclique</t>
  </si>
  <si>
    <t>soit</t>
  </si>
  <si>
    <t xml:space="preserve">wagons </t>
  </si>
  <si>
    <t>sur</t>
  </si>
  <si>
    <t>semaines</t>
  </si>
  <si>
    <t>Stock cyclique moyen</t>
  </si>
  <si>
    <t>Prix</t>
  </si>
  <si>
    <t>€/palette</t>
  </si>
  <si>
    <t>remise de 0,1€ / pack</t>
  </si>
  <si>
    <t>Prix de la palette</t>
  </si>
  <si>
    <t>€/an</t>
  </si>
  <si>
    <t>Coût de possession</t>
  </si>
  <si>
    <t>Coût d'achat</t>
  </si>
  <si>
    <t>Coût total</t>
  </si>
  <si>
    <t>Wagon</t>
  </si>
  <si>
    <t>Camion</t>
  </si>
  <si>
    <t>Semaine</t>
  </si>
  <si>
    <t>Question 1</t>
  </si>
  <si>
    <t>camions</t>
  </si>
  <si>
    <t>Question 2</t>
  </si>
  <si>
    <t>Echéancier des commandes</t>
  </si>
  <si>
    <t>Le transport par wagon est plus économique, essentiellement du fait que le prix des produits est inférieur.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</si>
</sst>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3" borderId="0" xfId="0" applyFont="1" applyFill="1"/>
    <xf numFmtId="0" fontId="2" fillId="0" borderId="0" xfId="0" applyFont="1" applyFill="1"/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7"/>
  <sheetViews>
    <sheetView tabSelected="1" workbookViewId="0"/>
  </sheetViews>
  <sheetFormatPr baseColWidth="10" defaultRowHeight="12.75"/>
  <cols>
    <col min="1" max="1" width="18.140625" style="2" customWidth="1"/>
    <col min="2" max="2" width="27.28515625" style="2" customWidth="1"/>
    <col min="3" max="10" width="9.42578125" style="2" customWidth="1"/>
    <col min="11" max="16384" width="11.42578125" style="2"/>
  </cols>
  <sheetData>
    <row r="1" spans="1:4">
      <c r="A1" s="3" t="s">
        <v>13</v>
      </c>
      <c r="B1" s="9"/>
    </row>
    <row r="3" spans="1:4">
      <c r="B3" s="1" t="s">
        <v>21</v>
      </c>
    </row>
    <row r="4" spans="1:4">
      <c r="B4" s="6" t="s">
        <v>15</v>
      </c>
      <c r="C4" s="15">
        <v>6</v>
      </c>
      <c r="D4" s="2" t="s">
        <v>19</v>
      </c>
    </row>
    <row r="5" spans="1:4">
      <c r="B5" s="6" t="s">
        <v>16</v>
      </c>
      <c r="C5" s="15">
        <v>96</v>
      </c>
      <c r="D5" s="2" t="s">
        <v>2</v>
      </c>
    </row>
    <row r="6" spans="1:4">
      <c r="B6" s="6" t="s">
        <v>41</v>
      </c>
      <c r="C6" s="15">
        <f>C4*C5</f>
        <v>576</v>
      </c>
      <c r="D6" s="2" t="s">
        <v>42</v>
      </c>
    </row>
    <row r="7" spans="1:4">
      <c r="B7" s="6" t="s">
        <v>24</v>
      </c>
      <c r="C7" s="18">
        <v>0.01</v>
      </c>
      <c r="D7" s="2" t="s">
        <v>25</v>
      </c>
    </row>
    <row r="8" spans="1:4">
      <c r="B8" s="6"/>
      <c r="C8" s="15"/>
    </row>
    <row r="9" spans="1:4">
      <c r="B9" s="6" t="s">
        <v>17</v>
      </c>
      <c r="C9" s="15">
        <v>24</v>
      </c>
      <c r="D9" s="2" t="s">
        <v>3</v>
      </c>
    </row>
    <row r="10" spans="1:4">
      <c r="B10" s="6" t="s">
        <v>18</v>
      </c>
      <c r="C10" s="15">
        <v>36</v>
      </c>
      <c r="D10" s="2" t="s">
        <v>3</v>
      </c>
    </row>
    <row r="11" spans="1:4">
      <c r="B11" s="6" t="s">
        <v>31</v>
      </c>
      <c r="C11" s="15">
        <v>0.1</v>
      </c>
      <c r="D11" s="2" t="s">
        <v>19</v>
      </c>
    </row>
    <row r="12" spans="1:4">
      <c r="B12" s="6"/>
      <c r="C12" s="15"/>
    </row>
    <row r="13" spans="1:4">
      <c r="B13" s="6" t="s">
        <v>26</v>
      </c>
      <c r="C13" s="15">
        <v>432</v>
      </c>
      <c r="D13" s="2" t="s">
        <v>29</v>
      </c>
    </row>
    <row r="14" spans="1:4">
      <c r="B14" s="6"/>
      <c r="C14" s="15">
        <f>C13*6</f>
        <v>2592</v>
      </c>
      <c r="D14" s="2" t="s">
        <v>30</v>
      </c>
    </row>
    <row r="15" spans="1:4">
      <c r="B15" s="6"/>
      <c r="C15" s="15">
        <f>C14/C5</f>
        <v>27</v>
      </c>
      <c r="D15" s="2" t="s">
        <v>32</v>
      </c>
    </row>
    <row r="17" spans="1:6">
      <c r="A17" s="1" t="s">
        <v>52</v>
      </c>
      <c r="B17" s="8" t="s">
        <v>12</v>
      </c>
    </row>
    <row r="18" spans="1:6">
      <c r="B18" s="7" t="s">
        <v>14</v>
      </c>
      <c r="C18" s="15">
        <v>6</v>
      </c>
      <c r="D18" s="2" t="s">
        <v>0</v>
      </c>
      <c r="E18" s="2" t="s">
        <v>20</v>
      </c>
    </row>
    <row r="19" spans="1:6">
      <c r="B19" s="7" t="s">
        <v>22</v>
      </c>
      <c r="C19" s="15">
        <v>6</v>
      </c>
      <c r="D19" s="2" t="s">
        <v>0</v>
      </c>
      <c r="E19" s="2" t="s">
        <v>27</v>
      </c>
    </row>
    <row r="20" spans="1:6">
      <c r="B20" s="7" t="s">
        <v>23</v>
      </c>
      <c r="C20" s="15">
        <v>6</v>
      </c>
      <c r="D20" s="2" t="s">
        <v>0</v>
      </c>
      <c r="E20" s="2" t="s">
        <v>27</v>
      </c>
    </row>
    <row r="21" spans="1:6">
      <c r="B21" s="7"/>
      <c r="C21" s="15"/>
    </row>
    <row r="22" spans="1:6">
      <c r="B22" s="7" t="s">
        <v>1</v>
      </c>
      <c r="C22" s="15">
        <f>C13*(C18+C19+C20)</f>
        <v>7776</v>
      </c>
      <c r="D22" s="2" t="s">
        <v>2</v>
      </c>
    </row>
    <row r="23" spans="1:6">
      <c r="B23" s="6" t="s">
        <v>5</v>
      </c>
      <c r="C23" s="15">
        <f>C22/C5</f>
        <v>81</v>
      </c>
      <c r="D23" s="2" t="s">
        <v>3</v>
      </c>
    </row>
    <row r="24" spans="1:6">
      <c r="C24" s="13"/>
    </row>
    <row r="25" spans="1:6">
      <c r="B25" s="7" t="s">
        <v>6</v>
      </c>
      <c r="C25" s="15">
        <v>4752</v>
      </c>
      <c r="D25" s="2" t="s">
        <v>2</v>
      </c>
    </row>
    <row r="26" spans="1:6">
      <c r="B26" s="7" t="s">
        <v>7</v>
      </c>
      <c r="C26" s="15">
        <f>C22-C25</f>
        <v>3024</v>
      </c>
      <c r="D26" s="2" t="s">
        <v>2</v>
      </c>
    </row>
    <row r="27" spans="1:6">
      <c r="C27" s="15">
        <f>C26/C5</f>
        <v>31.5</v>
      </c>
      <c r="D27" s="2" t="s">
        <v>3</v>
      </c>
    </row>
    <row r="28" spans="1:6">
      <c r="C28" s="15">
        <f>C27/24</f>
        <v>1.3125</v>
      </c>
      <c r="D28" s="2" t="s">
        <v>4</v>
      </c>
      <c r="E28" s="15">
        <f>ROUNDUP(C28,0)</f>
        <v>2</v>
      </c>
      <c r="F28" s="2" t="s">
        <v>53</v>
      </c>
    </row>
    <row r="29" spans="1:6">
      <c r="B29" s="6" t="s">
        <v>5</v>
      </c>
      <c r="C29" s="15">
        <f>C27/36</f>
        <v>0.875</v>
      </c>
      <c r="D29" s="2" t="s">
        <v>8</v>
      </c>
      <c r="E29" s="15">
        <f>ROUNDUP(C29,0)</f>
        <v>1</v>
      </c>
      <c r="F29" s="2" t="s">
        <v>8</v>
      </c>
    </row>
    <row r="31" spans="1:6">
      <c r="A31" s="1" t="s">
        <v>54</v>
      </c>
      <c r="B31" s="5" t="s">
        <v>9</v>
      </c>
    </row>
    <row r="32" spans="1:6">
      <c r="B32" s="4" t="s">
        <v>49</v>
      </c>
      <c r="C32" s="2" t="s">
        <v>55</v>
      </c>
    </row>
    <row r="33" spans="2:11">
      <c r="B33" s="6" t="s">
        <v>51</v>
      </c>
      <c r="C33" s="11">
        <v>1</v>
      </c>
      <c r="D33" s="11">
        <v>2</v>
      </c>
      <c r="E33" s="11">
        <v>3</v>
      </c>
      <c r="F33" s="11">
        <v>4</v>
      </c>
      <c r="G33"/>
      <c r="H33"/>
      <c r="I33"/>
      <c r="J33"/>
      <c r="K33"/>
    </row>
    <row r="34" spans="2:11">
      <c r="B34" s="6" t="s">
        <v>33</v>
      </c>
      <c r="C34" s="11">
        <v>27</v>
      </c>
      <c r="D34" s="11">
        <v>27</v>
      </c>
      <c r="E34" s="11">
        <v>27</v>
      </c>
      <c r="F34" s="11">
        <v>27</v>
      </c>
      <c r="G34"/>
      <c r="H34"/>
      <c r="I34"/>
      <c r="J34"/>
      <c r="K34"/>
    </row>
    <row r="35" spans="2:11">
      <c r="B35" s="6" t="s">
        <v>11</v>
      </c>
      <c r="C35" s="12">
        <v>1</v>
      </c>
      <c r="D35" s="12">
        <v>1</v>
      </c>
      <c r="E35" s="12">
        <v>1</v>
      </c>
      <c r="F35" s="12">
        <v>0</v>
      </c>
      <c r="G35"/>
      <c r="H35"/>
      <c r="I35"/>
      <c r="J35"/>
      <c r="K35"/>
    </row>
    <row r="36" spans="2:11">
      <c r="B36" s="6" t="s">
        <v>34</v>
      </c>
      <c r="C36" s="12">
        <f>C35*$C$10</f>
        <v>36</v>
      </c>
      <c r="D36" s="12">
        <f>D35*$C$10</f>
        <v>36</v>
      </c>
      <c r="E36" s="12">
        <f>E35*$C$10</f>
        <v>36</v>
      </c>
      <c r="F36" s="12">
        <f>F35*$C$10</f>
        <v>0</v>
      </c>
      <c r="G36"/>
      <c r="H36"/>
      <c r="I36"/>
      <c r="J36"/>
      <c r="K36"/>
    </row>
    <row r="37" spans="2:11">
      <c r="B37" s="6" t="s">
        <v>35</v>
      </c>
      <c r="C37" s="12">
        <f>C36-C34</f>
        <v>9</v>
      </c>
      <c r="D37" s="12">
        <f>C37+D36-D34</f>
        <v>18</v>
      </c>
      <c r="E37" s="12">
        <f>D37+E36-E34</f>
        <v>27</v>
      </c>
      <c r="F37" s="12">
        <f>E37+F36-F34</f>
        <v>0</v>
      </c>
      <c r="G37"/>
      <c r="H37"/>
      <c r="I37"/>
      <c r="J37"/>
      <c r="K37"/>
    </row>
    <row r="38" spans="2:11">
      <c r="B38" s="6" t="s">
        <v>36</v>
      </c>
      <c r="C38" s="13">
        <f>SUM(C35:F35)</f>
        <v>3</v>
      </c>
      <c r="D38" s="2" t="s">
        <v>37</v>
      </c>
      <c r="E38" s="2" t="s">
        <v>38</v>
      </c>
      <c r="F38" s="13">
        <f>F33</f>
        <v>4</v>
      </c>
      <c r="G38" s="2" t="s">
        <v>39</v>
      </c>
    </row>
    <row r="39" spans="2:11">
      <c r="B39" s="6"/>
      <c r="C39" s="13"/>
      <c r="F39" s="13"/>
    </row>
    <row r="40" spans="2:11">
      <c r="B40" s="6" t="s">
        <v>40</v>
      </c>
      <c r="C40" s="15">
        <f>SUM(C37:F37)/4</f>
        <v>13.5</v>
      </c>
      <c r="D40" s="2" t="s">
        <v>3</v>
      </c>
      <c r="F40" s="13"/>
    </row>
    <row r="41" spans="2:11">
      <c r="B41" s="14" t="s">
        <v>23</v>
      </c>
      <c r="C41" s="15">
        <f>C15</f>
        <v>27</v>
      </c>
      <c r="D41" s="2" t="s">
        <v>3</v>
      </c>
    </row>
    <row r="42" spans="2:11">
      <c r="B42" s="14"/>
      <c r="C42" s="15"/>
    </row>
    <row r="43" spans="2:11">
      <c r="B43" s="6" t="s">
        <v>28</v>
      </c>
      <c r="C43" s="15">
        <f>C40+C41</f>
        <v>40.5</v>
      </c>
      <c r="D43" s="2" t="s">
        <v>3</v>
      </c>
    </row>
    <row r="44" spans="2:11">
      <c r="B44" s="6" t="s">
        <v>44</v>
      </c>
      <c r="C44" s="15">
        <f>(C4-C11)*C5</f>
        <v>566.40000000000009</v>
      </c>
      <c r="D44" s="2" t="s">
        <v>10</v>
      </c>
      <c r="E44" s="5" t="s">
        <v>43</v>
      </c>
    </row>
    <row r="45" spans="2:11">
      <c r="B45" s="6" t="s">
        <v>46</v>
      </c>
      <c r="C45" s="16">
        <f>C43*C44*$C$7*12</f>
        <v>2752.7040000000006</v>
      </c>
      <c r="D45" s="2" t="s">
        <v>45</v>
      </c>
    </row>
    <row r="46" spans="2:11">
      <c r="B46" s="6" t="s">
        <v>47</v>
      </c>
      <c r="C46" s="16">
        <f>C15*52*C44</f>
        <v>795225.60000000009</v>
      </c>
      <c r="D46" s="2" t="s">
        <v>45</v>
      </c>
    </row>
    <row r="47" spans="2:11">
      <c r="B47" s="7" t="s">
        <v>48</v>
      </c>
      <c r="C47" s="17">
        <f>C45+C46</f>
        <v>797978.30400000012</v>
      </c>
      <c r="D47" s="1" t="s">
        <v>45</v>
      </c>
    </row>
    <row r="49" spans="2:10">
      <c r="B49" s="4" t="s">
        <v>50</v>
      </c>
      <c r="C49" s="2" t="s">
        <v>55</v>
      </c>
    </row>
    <row r="50" spans="2:10">
      <c r="B50" s="6" t="s">
        <v>51</v>
      </c>
      <c r="C50" s="10">
        <v>1</v>
      </c>
      <c r="D50" s="10">
        <v>2</v>
      </c>
      <c r="E50" s="10">
        <v>3</v>
      </c>
      <c r="F50" s="10">
        <v>4</v>
      </c>
      <c r="G50" s="10">
        <v>5</v>
      </c>
      <c r="H50" s="10">
        <v>6</v>
      </c>
      <c r="I50" s="10">
        <v>7</v>
      </c>
      <c r="J50" s="10">
        <v>8</v>
      </c>
    </row>
    <row r="51" spans="2:10">
      <c r="B51" s="6" t="s">
        <v>33</v>
      </c>
      <c r="C51" s="10">
        <f>$C$15</f>
        <v>27</v>
      </c>
      <c r="D51" s="10">
        <f t="shared" ref="D51:J51" si="0">$C$15</f>
        <v>27</v>
      </c>
      <c r="E51" s="10">
        <f t="shared" si="0"/>
        <v>27</v>
      </c>
      <c r="F51" s="10">
        <f t="shared" si="0"/>
        <v>27</v>
      </c>
      <c r="G51" s="10">
        <f t="shared" si="0"/>
        <v>27</v>
      </c>
      <c r="H51" s="10">
        <f t="shared" si="0"/>
        <v>27</v>
      </c>
      <c r="I51" s="10">
        <f t="shared" si="0"/>
        <v>27</v>
      </c>
      <c r="J51" s="10">
        <f t="shared" si="0"/>
        <v>27</v>
      </c>
    </row>
    <row r="52" spans="2:10">
      <c r="B52" s="6" t="s">
        <v>11</v>
      </c>
      <c r="C52" s="12">
        <v>2</v>
      </c>
      <c r="D52" s="12">
        <v>1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v>1</v>
      </c>
    </row>
    <row r="53" spans="2:10">
      <c r="B53" s="6" t="s">
        <v>34</v>
      </c>
      <c r="C53" s="12">
        <f t="shared" ref="C53:J53" si="1">C52*$C$9</f>
        <v>48</v>
      </c>
      <c r="D53" s="12">
        <f t="shared" si="1"/>
        <v>24</v>
      </c>
      <c r="E53" s="12">
        <f t="shared" si="1"/>
        <v>24</v>
      </c>
      <c r="F53" s="12">
        <f t="shared" si="1"/>
        <v>24</v>
      </c>
      <c r="G53" s="12">
        <f t="shared" si="1"/>
        <v>24</v>
      </c>
      <c r="H53" s="12">
        <f t="shared" si="1"/>
        <v>24</v>
      </c>
      <c r="I53" s="12">
        <f t="shared" si="1"/>
        <v>24</v>
      </c>
      <c r="J53" s="12">
        <f t="shared" si="1"/>
        <v>24</v>
      </c>
    </row>
    <row r="54" spans="2:10">
      <c r="B54" s="6" t="s">
        <v>35</v>
      </c>
      <c r="C54" s="12">
        <f>C53-C51</f>
        <v>21</v>
      </c>
      <c r="D54" s="12">
        <f t="shared" ref="D54:J54" si="2">C54+D53-D51</f>
        <v>18</v>
      </c>
      <c r="E54" s="12">
        <f t="shared" si="2"/>
        <v>15</v>
      </c>
      <c r="F54" s="12">
        <f t="shared" si="2"/>
        <v>12</v>
      </c>
      <c r="G54" s="12">
        <f t="shared" si="2"/>
        <v>9</v>
      </c>
      <c r="H54" s="12">
        <f t="shared" si="2"/>
        <v>6</v>
      </c>
      <c r="I54" s="12">
        <f t="shared" si="2"/>
        <v>3</v>
      </c>
      <c r="J54" s="12">
        <f t="shared" si="2"/>
        <v>0</v>
      </c>
    </row>
    <row r="55" spans="2:10">
      <c r="B55" s="6" t="s">
        <v>36</v>
      </c>
      <c r="C55" s="13">
        <f>SUM(C52:J52)</f>
        <v>9</v>
      </c>
      <c r="D55" s="2" t="s">
        <v>37</v>
      </c>
      <c r="E55" s="2" t="s">
        <v>38</v>
      </c>
      <c r="F55" s="13">
        <f>J50</f>
        <v>8</v>
      </c>
      <c r="G55" s="2" t="s">
        <v>39</v>
      </c>
    </row>
    <row r="56" spans="2:10">
      <c r="B56" s="6"/>
      <c r="C56" s="13"/>
      <c r="F56" s="13"/>
    </row>
    <row r="57" spans="2:10">
      <c r="B57" s="6" t="s">
        <v>40</v>
      </c>
      <c r="C57" s="15">
        <f>SUM(C54:J54)/8</f>
        <v>10.5</v>
      </c>
      <c r="D57" s="2" t="s">
        <v>3</v>
      </c>
      <c r="F57" s="13"/>
    </row>
    <row r="58" spans="2:10">
      <c r="B58" s="14" t="s">
        <v>23</v>
      </c>
      <c r="C58" s="15">
        <f>C15</f>
        <v>27</v>
      </c>
      <c r="D58" s="2" t="s">
        <v>3</v>
      </c>
      <c r="F58" s="13"/>
    </row>
    <row r="59" spans="2:10">
      <c r="B59" s="6"/>
      <c r="C59" s="13"/>
      <c r="F59" s="13"/>
    </row>
    <row r="60" spans="2:10">
      <c r="B60" s="6" t="s">
        <v>28</v>
      </c>
      <c r="C60" s="15">
        <f>C57+C58</f>
        <v>37.5</v>
      </c>
      <c r="D60" s="2" t="s">
        <v>3</v>
      </c>
    </row>
    <row r="61" spans="2:10">
      <c r="B61" s="6" t="s">
        <v>44</v>
      </c>
      <c r="C61" s="15">
        <f>C6</f>
        <v>576</v>
      </c>
      <c r="D61" s="2" t="s">
        <v>10</v>
      </c>
    </row>
    <row r="62" spans="2:10">
      <c r="B62" s="6" t="s">
        <v>46</v>
      </c>
      <c r="C62" s="16">
        <f>C60*C61*$C$7*12</f>
        <v>2592</v>
      </c>
      <c r="D62" s="2" t="s">
        <v>10</v>
      </c>
    </row>
    <row r="63" spans="2:10">
      <c r="B63" s="6" t="s">
        <v>47</v>
      </c>
      <c r="C63" s="16">
        <f>C15*52*C61</f>
        <v>808704</v>
      </c>
      <c r="D63" s="2" t="s">
        <v>10</v>
      </c>
    </row>
    <row r="64" spans="2:10">
      <c r="B64" s="7" t="s">
        <v>48</v>
      </c>
      <c r="C64" s="17">
        <f>C62+C63</f>
        <v>811296</v>
      </c>
      <c r="D64" s="1" t="s">
        <v>10</v>
      </c>
    </row>
    <row r="67" spans="2:2">
      <c r="B67" s="19" t="s">
        <v>56</v>
      </c>
    </row>
  </sheetData>
  <phoneticPr fontId="0" type="noConversion"/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</dc:creator>
  <cp:lastModifiedBy>GERARD</cp:lastModifiedBy>
  <cp:lastPrinted>2005-10-06T12:57:16Z</cp:lastPrinted>
  <dcterms:created xsi:type="dcterms:W3CDTF">2005-10-05T14:01:36Z</dcterms:created>
  <dcterms:modified xsi:type="dcterms:W3CDTF">2016-02-01T10:38:09Z</dcterms:modified>
</cp:coreProperties>
</file>