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240" windowHeight="8835"/>
  </bookViews>
  <sheets>
    <sheet name="Question 1" sheetId="1" r:id="rId1"/>
    <sheet name="Question 2-5" sheetId="2" r:id="rId2"/>
  </sheets>
  <calcPr calcId="125725"/>
</workbook>
</file>

<file path=xl/calcChain.xml><?xml version="1.0" encoding="utf-8"?>
<calcChain xmlns="http://schemas.openxmlformats.org/spreadsheetml/2006/main">
  <c r="F8" i="1"/>
  <c r="F15" s="1"/>
  <c r="G8"/>
  <c r="G15" s="1"/>
  <c r="F9"/>
  <c r="G9"/>
  <c r="F10"/>
  <c r="G10"/>
  <c r="F11"/>
  <c r="G11"/>
  <c r="F12"/>
  <c r="G12"/>
  <c r="F13"/>
  <c r="G13"/>
  <c r="F14"/>
  <c r="G14"/>
  <c r="E15"/>
  <c r="E21" s="1"/>
  <c r="F17"/>
  <c r="G17"/>
  <c r="F18"/>
  <c r="G18"/>
  <c r="D19"/>
  <c r="E19"/>
  <c r="F19"/>
  <c r="C19" s="1"/>
  <c r="G19"/>
  <c r="C5" i="2"/>
  <c r="C20" s="1"/>
  <c r="C28"/>
  <c r="C31" s="1"/>
  <c r="C33" s="1"/>
  <c r="C29"/>
  <c r="C32" s="1"/>
  <c r="C36"/>
  <c r="D15" i="1" l="1"/>
  <c r="G21"/>
  <c r="D21" s="1"/>
  <c r="F21"/>
  <c r="C21" s="1"/>
  <c r="C15"/>
  <c r="C42" i="2"/>
  <c r="C40"/>
  <c r="C12"/>
</calcChain>
</file>

<file path=xl/sharedStrings.xml><?xml version="1.0" encoding="utf-8"?>
<sst xmlns="http://schemas.openxmlformats.org/spreadsheetml/2006/main" count="101" uniqueCount="69">
  <si>
    <t>Bordeaux</t>
  </si>
  <si>
    <t>Lille</t>
  </si>
  <si>
    <t>Lyon</t>
  </si>
  <si>
    <t>Béziers</t>
  </si>
  <si>
    <t>Nancy</t>
  </si>
  <si>
    <t>Rennes</t>
  </si>
  <si>
    <t>x</t>
  </si>
  <si>
    <t>y</t>
  </si>
  <si>
    <t>Tonnages distribués</t>
  </si>
  <si>
    <t>Tonnages pondérés de x</t>
  </si>
  <si>
    <t>Tonnages pondérés de y</t>
  </si>
  <si>
    <t>Cherbourg</t>
  </si>
  <si>
    <t>Auxerres</t>
  </si>
  <si>
    <t>Rungis</t>
  </si>
  <si>
    <t>Barycentre des usines</t>
  </si>
  <si>
    <t>Barycentre des clients</t>
  </si>
  <si>
    <t>Position de l'entrepôt central</t>
  </si>
  <si>
    <t>Corrigé Produlact</t>
  </si>
  <si>
    <t>Les coordonnées ont été repérées sur la carte de France</t>
  </si>
  <si>
    <t>Question 1</t>
  </si>
  <si>
    <t>Livraison directe des usines vers les clients</t>
  </si>
  <si>
    <t>Fromages</t>
  </si>
  <si>
    <t>tonnes</t>
  </si>
  <si>
    <t>Yaourts</t>
  </si>
  <si>
    <t>Distance moyenne</t>
  </si>
  <si>
    <t>km</t>
  </si>
  <si>
    <t>des usines aux clients</t>
  </si>
  <si>
    <t>Coût moyen</t>
  </si>
  <si>
    <t>€/t-km</t>
  </si>
  <si>
    <t>Total</t>
  </si>
  <si>
    <t>Coût total</t>
  </si>
  <si>
    <t>Scénario 1</t>
  </si>
  <si>
    <t>Scénario 2</t>
  </si>
  <si>
    <t>Livraison par plate-forme régionale</t>
  </si>
  <si>
    <t>Coût moyen d'approche</t>
  </si>
  <si>
    <t>€/kg</t>
  </si>
  <si>
    <t>Passage à quai</t>
  </si>
  <si>
    <t>à la plate-forme</t>
  </si>
  <si>
    <t>Coût moyen de livraison</t>
  </si>
  <si>
    <t>plate-formes vers clients</t>
  </si>
  <si>
    <t>usines vers plate-formes</t>
  </si>
  <si>
    <t>€</t>
  </si>
  <si>
    <t>Scénario 3</t>
  </si>
  <si>
    <t>Livraison par entrepôt central</t>
  </si>
  <si>
    <t>Coût d'approche</t>
  </si>
  <si>
    <t>distance de 0 à 200 km</t>
  </si>
  <si>
    <t>distance de 200 à 400 km</t>
  </si>
  <si>
    <t>distance de 400 km et plus</t>
  </si>
  <si>
    <t>Coût d'approche depuis Cherbourg</t>
  </si>
  <si>
    <t>distance supérieure à 400 km</t>
  </si>
  <si>
    <t>Coût d'approche depuis Auxerre</t>
  </si>
  <si>
    <t>Auxerre</t>
  </si>
  <si>
    <t>depuis Cherbourg</t>
  </si>
  <si>
    <t>depuis Auxerre</t>
  </si>
  <si>
    <t>Stockage et manutention</t>
  </si>
  <si>
    <t>Distance moyenne des clients</t>
  </si>
  <si>
    <t>Coût de livraison</t>
  </si>
  <si>
    <t>Question 2</t>
  </si>
  <si>
    <t>Dans le scenario 3, n'aurait-on pas intérêt à rapprocher l'entrepôt central de l'usine d'Auxerre</t>
  </si>
  <si>
    <t>pour bénéficier d'un tarif de transport d'approche inférieur ?</t>
  </si>
  <si>
    <t>Cela augmenterait la distance moyenne aux clients mais ferait faire des économies sur le transport d'approche.</t>
  </si>
  <si>
    <t>Question 3</t>
  </si>
  <si>
    <t>Le scenario 2 est le plus avantageux en termes de coût</t>
  </si>
  <si>
    <t>Question 4</t>
  </si>
  <si>
    <t>Question 5</t>
  </si>
  <si>
    <t>Se reporter au chapitre de l'ouvrage</t>
  </si>
  <si>
    <t>Si l'on regroupe les fabrications sur un site unique, cela permettra de simplifier les flux de distribution</t>
  </si>
  <si>
    <t>et d'augmenter les volumes transportés vers chaque destination et donc de diminuer les coûts de distribution.</t>
  </si>
  <si>
    <t>Mais quel est le coût du déplacement d'une usine ?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</si>
</sst>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4" borderId="0" xfId="0" applyFont="1" applyFill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/>
  </sheetViews>
  <sheetFormatPr baseColWidth="10" defaultRowHeight="12.75"/>
  <cols>
    <col min="1" max="1" width="17.7109375" style="11" customWidth="1"/>
    <col min="2" max="2" width="29" style="11" customWidth="1"/>
    <col min="3" max="3" width="7.7109375" style="11" customWidth="1"/>
    <col min="4" max="4" width="6.85546875" style="11" customWidth="1"/>
    <col min="5" max="5" width="12.7109375" style="11" customWidth="1"/>
    <col min="6" max="7" width="17.7109375" style="11" customWidth="1"/>
    <col min="8" max="16384" width="11.42578125" style="11"/>
  </cols>
  <sheetData>
    <row r="1" spans="1:8">
      <c r="A1" s="10" t="s">
        <v>17</v>
      </c>
    </row>
    <row r="4" spans="1:8">
      <c r="A4" s="12" t="s">
        <v>19</v>
      </c>
      <c r="B4" s="12" t="s">
        <v>16</v>
      </c>
    </row>
    <row r="5" spans="1:8">
      <c r="B5" s="11" t="s">
        <v>18</v>
      </c>
    </row>
    <row r="7" spans="1:8" ht="25.5">
      <c r="B7" s="6"/>
      <c r="C7" s="7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13"/>
    </row>
    <row r="8" spans="1:8">
      <c r="B8" s="9" t="s">
        <v>0</v>
      </c>
      <c r="C8" s="1">
        <v>1.6</v>
      </c>
      <c r="D8" s="1">
        <v>1.3</v>
      </c>
      <c r="E8" s="1">
        <v>3500</v>
      </c>
      <c r="F8" s="1">
        <f>C8*E8</f>
        <v>5600</v>
      </c>
      <c r="G8" s="1">
        <f>D8*E8</f>
        <v>4550</v>
      </c>
      <c r="H8" s="13"/>
    </row>
    <row r="9" spans="1:8">
      <c r="B9" s="9" t="s">
        <v>1</v>
      </c>
      <c r="C9" s="1">
        <v>3.1</v>
      </c>
      <c r="D9" s="1">
        <v>4.5</v>
      </c>
      <c r="E9" s="1">
        <v>2800</v>
      </c>
      <c r="F9" s="1">
        <f t="shared" ref="F9:F14" si="0">C9*E9</f>
        <v>8680</v>
      </c>
      <c r="G9" s="1">
        <f t="shared" ref="G9:G14" si="1">D9*E9</f>
        <v>12600</v>
      </c>
      <c r="H9" s="13"/>
    </row>
    <row r="10" spans="1:8">
      <c r="B10" s="9" t="s">
        <v>2</v>
      </c>
      <c r="C10" s="1">
        <v>3.9</v>
      </c>
      <c r="D10" s="1">
        <v>1.8</v>
      </c>
      <c r="E10" s="1">
        <v>3800</v>
      </c>
      <c r="F10" s="1">
        <f t="shared" si="0"/>
        <v>14820</v>
      </c>
      <c r="G10" s="1">
        <f t="shared" si="1"/>
        <v>6840</v>
      </c>
      <c r="H10" s="13"/>
    </row>
    <row r="11" spans="1:8">
      <c r="B11" s="9" t="s">
        <v>3</v>
      </c>
      <c r="C11" s="1">
        <v>3.2</v>
      </c>
      <c r="D11" s="1">
        <v>0.2</v>
      </c>
      <c r="E11" s="1">
        <v>1500</v>
      </c>
      <c r="F11" s="1">
        <f t="shared" si="0"/>
        <v>4800</v>
      </c>
      <c r="G11" s="1">
        <f t="shared" si="1"/>
        <v>300</v>
      </c>
      <c r="H11" s="13"/>
    </row>
    <row r="12" spans="1:8">
      <c r="B12" s="9" t="s">
        <v>4</v>
      </c>
      <c r="C12" s="1">
        <v>4.2</v>
      </c>
      <c r="D12" s="1">
        <v>3.3</v>
      </c>
      <c r="E12" s="1">
        <v>1700</v>
      </c>
      <c r="F12" s="1">
        <f t="shared" si="0"/>
        <v>7140</v>
      </c>
      <c r="G12" s="1">
        <f t="shared" si="1"/>
        <v>5610</v>
      </c>
      <c r="H12" s="13"/>
    </row>
    <row r="13" spans="1:8">
      <c r="B13" s="9" t="s">
        <v>5</v>
      </c>
      <c r="C13" s="1">
        <v>1.2</v>
      </c>
      <c r="D13" s="1">
        <v>3.1</v>
      </c>
      <c r="E13" s="1">
        <v>2000</v>
      </c>
      <c r="F13" s="1">
        <f t="shared" si="0"/>
        <v>2400</v>
      </c>
      <c r="G13" s="1">
        <f t="shared" si="1"/>
        <v>6200</v>
      </c>
      <c r="H13" s="13"/>
    </row>
    <row r="14" spans="1:8">
      <c r="B14" s="9" t="s">
        <v>13</v>
      </c>
      <c r="C14" s="1">
        <v>2.9</v>
      </c>
      <c r="D14" s="1">
        <v>3.3</v>
      </c>
      <c r="E14" s="1">
        <v>2700</v>
      </c>
      <c r="F14" s="1">
        <f t="shared" si="0"/>
        <v>7830</v>
      </c>
      <c r="G14" s="1">
        <f t="shared" si="1"/>
        <v>8910</v>
      </c>
      <c r="H14" s="13"/>
    </row>
    <row r="15" spans="1:8">
      <c r="B15" s="3" t="s">
        <v>15</v>
      </c>
      <c r="C15" s="4">
        <f>F15/E15</f>
        <v>2.8483333333333332</v>
      </c>
      <c r="D15" s="4">
        <f>G15/E15</f>
        <v>2.5005555555555556</v>
      </c>
      <c r="E15" s="5">
        <f>SUM(E8:E14)</f>
        <v>18000</v>
      </c>
      <c r="F15" s="5">
        <f>SUM(F8:F14)</f>
        <v>51270</v>
      </c>
      <c r="G15" s="5">
        <f>SUM(G8:G14)</f>
        <v>45010</v>
      </c>
      <c r="H15" s="13"/>
    </row>
    <row r="16" spans="1:8">
      <c r="B16" s="9"/>
      <c r="C16" s="1"/>
      <c r="D16" s="1"/>
      <c r="E16" s="1"/>
      <c r="F16" s="1"/>
      <c r="G16" s="1"/>
      <c r="H16" s="13"/>
    </row>
    <row r="17" spans="2:8">
      <c r="B17" s="9" t="s">
        <v>11</v>
      </c>
      <c r="C17" s="1">
        <v>1.4</v>
      </c>
      <c r="D17" s="1">
        <v>3.9</v>
      </c>
      <c r="E17" s="1">
        <v>10000</v>
      </c>
      <c r="F17" s="1">
        <f>C17*E17</f>
        <v>14000</v>
      </c>
      <c r="G17" s="1">
        <f>D17*E17</f>
        <v>39000</v>
      </c>
      <c r="H17" s="13"/>
    </row>
    <row r="18" spans="2:8">
      <c r="B18" s="9" t="s">
        <v>12</v>
      </c>
      <c r="C18" s="1">
        <v>3.4</v>
      </c>
      <c r="D18" s="1">
        <v>2.8</v>
      </c>
      <c r="E18" s="1">
        <v>8000</v>
      </c>
      <c r="F18" s="1">
        <f>C18*E18</f>
        <v>27200</v>
      </c>
      <c r="G18" s="1">
        <f>D18*E18</f>
        <v>22400</v>
      </c>
    </row>
    <row r="19" spans="2:8">
      <c r="B19" s="3" t="s">
        <v>14</v>
      </c>
      <c r="C19" s="4">
        <f>F19/E19</f>
        <v>2.2888888888888888</v>
      </c>
      <c r="D19" s="4">
        <f>G19/E19</f>
        <v>3.411111111111111</v>
      </c>
      <c r="E19" s="5">
        <f>SUM(E17:E18)</f>
        <v>18000</v>
      </c>
      <c r="F19" s="5">
        <f>SUM(F17:F18)</f>
        <v>41200</v>
      </c>
      <c r="G19" s="5">
        <f>SUM(G17:G18)</f>
        <v>61400</v>
      </c>
    </row>
    <row r="20" spans="2:8">
      <c r="B20" s="9"/>
      <c r="C20" s="2"/>
      <c r="D20" s="2"/>
      <c r="E20" s="2"/>
      <c r="F20" s="2"/>
      <c r="G20" s="2"/>
    </row>
    <row r="21" spans="2:8">
      <c r="B21" s="3" t="s">
        <v>16</v>
      </c>
      <c r="C21" s="4">
        <f>F21/E21</f>
        <v>2.5686111111111112</v>
      </c>
      <c r="D21" s="4">
        <f>G21/E21</f>
        <v>2.9558333333333335</v>
      </c>
      <c r="E21" s="5">
        <f>E15+E19</f>
        <v>36000</v>
      </c>
      <c r="F21" s="5">
        <f>F15+F19</f>
        <v>92470</v>
      </c>
      <c r="G21" s="5">
        <f>G15+G19</f>
        <v>106410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workbookViewId="0"/>
  </sheetViews>
  <sheetFormatPr baseColWidth="10" defaultRowHeight="12.75"/>
  <cols>
    <col min="1" max="1" width="18.140625" style="11" customWidth="1"/>
    <col min="2" max="2" width="21.42578125" style="11" customWidth="1"/>
    <col min="3" max="16384" width="11.42578125" style="11"/>
  </cols>
  <sheetData>
    <row r="1" spans="1:5">
      <c r="A1" s="10" t="s">
        <v>17</v>
      </c>
    </row>
    <row r="3" spans="1:5">
      <c r="A3" s="12" t="s">
        <v>57</v>
      </c>
      <c r="B3" s="14" t="s">
        <v>21</v>
      </c>
      <c r="C3" s="15">
        <v>10000</v>
      </c>
      <c r="D3" s="11" t="s">
        <v>22</v>
      </c>
      <c r="E3" s="11" t="s">
        <v>11</v>
      </c>
    </row>
    <row r="4" spans="1:5">
      <c r="B4" s="14" t="s">
        <v>23</v>
      </c>
      <c r="C4" s="15">
        <v>8000</v>
      </c>
      <c r="D4" s="11" t="s">
        <v>22</v>
      </c>
      <c r="E4" s="11" t="s">
        <v>51</v>
      </c>
    </row>
    <row r="5" spans="1:5">
      <c r="B5" s="14" t="s">
        <v>29</v>
      </c>
      <c r="C5" s="15">
        <f>C3+C4</f>
        <v>18000</v>
      </c>
      <c r="D5" s="11" t="s">
        <v>22</v>
      </c>
    </row>
    <row r="7" spans="1:5">
      <c r="A7" s="16" t="s">
        <v>31</v>
      </c>
      <c r="B7" s="12" t="s">
        <v>20</v>
      </c>
    </row>
    <row r="9" spans="1:5">
      <c r="B9" s="14" t="s">
        <v>24</v>
      </c>
      <c r="C9" s="15">
        <v>350</v>
      </c>
      <c r="D9" s="11" t="s">
        <v>25</v>
      </c>
      <c r="E9" s="11" t="s">
        <v>26</v>
      </c>
    </row>
    <row r="10" spans="1:5">
      <c r="B10" s="14" t="s">
        <v>27</v>
      </c>
      <c r="C10" s="15">
        <v>0.35</v>
      </c>
      <c r="D10" s="11" t="s">
        <v>28</v>
      </c>
    </row>
    <row r="12" spans="1:5">
      <c r="B12" s="14" t="s">
        <v>30</v>
      </c>
      <c r="C12" s="17">
        <f>C5*C9*C10</f>
        <v>2205000</v>
      </c>
      <c r="D12" s="11" t="s">
        <v>41</v>
      </c>
    </row>
    <row r="14" spans="1:5">
      <c r="A14" s="16" t="s">
        <v>32</v>
      </c>
      <c r="B14" s="18" t="s">
        <v>33</v>
      </c>
    </row>
    <row r="16" spans="1:5">
      <c r="B16" s="14" t="s">
        <v>34</v>
      </c>
      <c r="C16" s="15">
        <v>4.4999999999999998E-2</v>
      </c>
      <c r="D16" s="11" t="s">
        <v>35</v>
      </c>
      <c r="E16" s="11" t="s">
        <v>40</v>
      </c>
    </row>
    <row r="17" spans="1:5">
      <c r="B17" s="14" t="s">
        <v>36</v>
      </c>
      <c r="C17" s="15">
        <v>1.4999999999999999E-2</v>
      </c>
      <c r="D17" s="11" t="s">
        <v>35</v>
      </c>
      <c r="E17" s="11" t="s">
        <v>37</v>
      </c>
    </row>
    <row r="18" spans="1:5">
      <c r="B18" s="14" t="s">
        <v>38</v>
      </c>
      <c r="C18" s="15">
        <v>4.4999999999999998E-2</v>
      </c>
      <c r="D18" s="11" t="s">
        <v>35</v>
      </c>
      <c r="E18" s="11" t="s">
        <v>39</v>
      </c>
    </row>
    <row r="19" spans="1:5">
      <c r="B19" s="14"/>
    </row>
    <row r="20" spans="1:5">
      <c r="B20" s="14" t="s">
        <v>30</v>
      </c>
      <c r="C20" s="17">
        <f>C5*(C16+C17+C18)*1000</f>
        <v>1890000</v>
      </c>
      <c r="D20" s="11" t="s">
        <v>41</v>
      </c>
    </row>
    <row r="22" spans="1:5">
      <c r="A22" s="16" t="s">
        <v>42</v>
      </c>
      <c r="B22" s="18" t="s">
        <v>43</v>
      </c>
    </row>
    <row r="24" spans="1:5">
      <c r="B24" s="14" t="s">
        <v>44</v>
      </c>
      <c r="C24" s="15">
        <v>3.6999999999999998E-2</v>
      </c>
      <c r="D24" s="11" t="s">
        <v>35</v>
      </c>
      <c r="E24" s="11" t="s">
        <v>45</v>
      </c>
    </row>
    <row r="25" spans="1:5">
      <c r="B25" s="14" t="s">
        <v>44</v>
      </c>
      <c r="C25" s="15">
        <v>5.1999999999999998E-2</v>
      </c>
      <c r="D25" s="11" t="s">
        <v>35</v>
      </c>
      <c r="E25" s="11" t="s">
        <v>46</v>
      </c>
    </row>
    <row r="26" spans="1:5">
      <c r="B26" s="14" t="s">
        <v>44</v>
      </c>
      <c r="C26" s="15">
        <v>0.06</v>
      </c>
      <c r="D26" s="11" t="s">
        <v>35</v>
      </c>
      <c r="E26" s="11" t="s">
        <v>47</v>
      </c>
    </row>
    <row r="28" spans="1:5">
      <c r="B28" s="14" t="s">
        <v>48</v>
      </c>
      <c r="C28" s="15">
        <f>C26</f>
        <v>0.06</v>
      </c>
      <c r="D28" s="11" t="s">
        <v>35</v>
      </c>
      <c r="E28" s="11" t="s">
        <v>49</v>
      </c>
    </row>
    <row r="29" spans="1:5">
      <c r="B29" s="14" t="s">
        <v>50</v>
      </c>
      <c r="C29" s="15">
        <f>C25</f>
        <v>5.1999999999999998E-2</v>
      </c>
      <c r="D29" s="11" t="s">
        <v>35</v>
      </c>
      <c r="E29" s="11" t="s">
        <v>46</v>
      </c>
    </row>
    <row r="31" spans="1:5">
      <c r="B31" s="14" t="s">
        <v>44</v>
      </c>
      <c r="C31" s="15">
        <f>C3*C28*1000</f>
        <v>600000</v>
      </c>
      <c r="D31" s="11" t="s">
        <v>41</v>
      </c>
      <c r="E31" s="11" t="s">
        <v>52</v>
      </c>
    </row>
    <row r="32" spans="1:5">
      <c r="B32" s="14" t="s">
        <v>44</v>
      </c>
      <c r="C32" s="15">
        <f>C4*C29*1000</f>
        <v>416000</v>
      </c>
      <c r="D32" s="11" t="s">
        <v>41</v>
      </c>
      <c r="E32" s="11" t="s">
        <v>53</v>
      </c>
    </row>
    <row r="33" spans="1:4">
      <c r="B33" s="14" t="s">
        <v>29</v>
      </c>
      <c r="C33" s="19">
        <f>C31+C32</f>
        <v>1016000</v>
      </c>
      <c r="D33" s="11" t="s">
        <v>41</v>
      </c>
    </row>
    <row r="35" spans="1:4">
      <c r="B35" s="14" t="s">
        <v>54</v>
      </c>
      <c r="C35" s="15">
        <v>7.4999999999999997E-3</v>
      </c>
      <c r="D35" s="11" t="s">
        <v>35</v>
      </c>
    </row>
    <row r="36" spans="1:4">
      <c r="B36" s="14" t="s">
        <v>54</v>
      </c>
      <c r="C36" s="19">
        <f>C5*C35*1000</f>
        <v>135000</v>
      </c>
      <c r="D36" s="11" t="s">
        <v>41</v>
      </c>
    </row>
    <row r="38" spans="1:4">
      <c r="B38" s="14" t="s">
        <v>55</v>
      </c>
      <c r="C38" s="15">
        <v>580</v>
      </c>
      <c r="D38" s="11" t="s">
        <v>25</v>
      </c>
    </row>
    <row r="39" spans="1:4">
      <c r="B39" s="14" t="s">
        <v>56</v>
      </c>
      <c r="C39" s="15">
        <v>0.09</v>
      </c>
      <c r="D39" s="11" t="s">
        <v>28</v>
      </c>
    </row>
    <row r="40" spans="1:4">
      <c r="B40" s="14" t="s">
        <v>56</v>
      </c>
      <c r="C40" s="19">
        <f>C5*C38*C39</f>
        <v>939600</v>
      </c>
      <c r="D40" s="11" t="s">
        <v>41</v>
      </c>
    </row>
    <row r="42" spans="1:4">
      <c r="B42" s="14" t="s">
        <v>30</v>
      </c>
      <c r="C42" s="17">
        <f>C33+C36+C40</f>
        <v>2090600</v>
      </c>
      <c r="D42" s="11" t="s">
        <v>41</v>
      </c>
    </row>
    <row r="44" spans="1:4">
      <c r="A44" s="12" t="s">
        <v>61</v>
      </c>
    </row>
    <row r="45" spans="1:4">
      <c r="B45" s="18" t="s">
        <v>62</v>
      </c>
    </row>
    <row r="46" spans="1:4">
      <c r="B46" s="18"/>
    </row>
    <row r="47" spans="1:4">
      <c r="B47" s="11" t="s">
        <v>58</v>
      </c>
    </row>
    <row r="48" spans="1:4">
      <c r="B48" s="11" t="s">
        <v>59</v>
      </c>
    </row>
    <row r="49" spans="1:2">
      <c r="B49" s="11" t="s">
        <v>60</v>
      </c>
    </row>
    <row r="52" spans="1:2">
      <c r="A52" s="12" t="s">
        <v>63</v>
      </c>
      <c r="B52" s="11" t="s">
        <v>66</v>
      </c>
    </row>
    <row r="53" spans="1:2">
      <c r="B53" s="11" t="s">
        <v>67</v>
      </c>
    </row>
    <row r="54" spans="1:2">
      <c r="B54" s="11" t="s">
        <v>68</v>
      </c>
    </row>
    <row r="57" spans="1:2">
      <c r="A57" s="12" t="s">
        <v>64</v>
      </c>
      <c r="B57" s="11" t="s">
        <v>65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 1</vt:lpstr>
      <vt:lpstr>Question 2-5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2005-10-06T13:20:09Z</cp:lastPrinted>
  <dcterms:created xsi:type="dcterms:W3CDTF">2005-02-08T15:47:29Z</dcterms:created>
  <dcterms:modified xsi:type="dcterms:W3CDTF">2016-02-01T10:08:22Z</dcterms:modified>
</cp:coreProperties>
</file>