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80" yWindow="150" windowWidth="9720" windowHeight="7320"/>
  </bookViews>
  <sheets>
    <sheet name="PROQUAL" sheetId="1" r:id="rId1"/>
  </sheets>
  <calcPr calcId="125725"/>
</workbook>
</file>

<file path=xl/calcChain.xml><?xml version="1.0" encoding="utf-8"?>
<calcChain xmlns="http://schemas.openxmlformats.org/spreadsheetml/2006/main">
  <c r="C7" i="1"/>
  <c r="F7" s="1"/>
  <c r="D7"/>
  <c r="E7"/>
  <c r="B10"/>
  <c r="C10" s="1"/>
  <c r="B14"/>
  <c r="D14"/>
  <c r="E14"/>
  <c r="H15"/>
  <c r="B16"/>
  <c r="C16"/>
  <c r="D16"/>
  <c r="E16"/>
  <c r="F18"/>
  <c r="B20"/>
  <c r="C20"/>
  <c r="D20"/>
  <c r="E20"/>
  <c r="H20" s="1"/>
  <c r="C23"/>
  <c r="C25" s="1"/>
  <c r="B24"/>
  <c r="C24"/>
  <c r="B25"/>
  <c r="B26"/>
  <c r="C26"/>
  <c r="B27"/>
  <c r="C27"/>
  <c r="D27" s="1"/>
  <c r="E27" s="1"/>
  <c r="B28"/>
  <c r="C28"/>
  <c r="B30"/>
  <c r="C30"/>
  <c r="B38"/>
  <c r="B39"/>
  <c r="B40"/>
  <c r="B41"/>
  <c r="B42"/>
  <c r="B44" s="1"/>
  <c r="B69"/>
  <c r="B70"/>
  <c r="B71"/>
  <c r="B72"/>
  <c r="C72"/>
  <c r="B73"/>
  <c r="B75" s="1"/>
  <c r="H23" l="1"/>
  <c r="D10"/>
  <c r="C17"/>
  <c r="C19" s="1"/>
  <c r="C41"/>
  <c r="B74"/>
  <c r="C68" s="1"/>
  <c r="B17"/>
  <c r="B19" s="1"/>
  <c r="C14"/>
  <c r="D23"/>
  <c r="D72"/>
  <c r="B43"/>
  <c r="C37" s="1"/>
  <c r="C39" l="1"/>
  <c r="C40" s="1"/>
  <c r="C42"/>
  <c r="C43" s="1"/>
  <c r="D37" s="1"/>
  <c r="C38"/>
  <c r="D41"/>
  <c r="E10"/>
  <c r="E17" s="1"/>
  <c r="D17"/>
  <c r="D19" s="1"/>
  <c r="D28"/>
  <c r="D25"/>
  <c r="D26"/>
  <c r="D24"/>
  <c r="C70"/>
  <c r="C71" s="1"/>
  <c r="C73"/>
  <c r="E72"/>
  <c r="C69"/>
  <c r="H27"/>
  <c r="D42" l="1"/>
  <c r="D44" s="1"/>
  <c r="D39"/>
  <c r="D40" s="1"/>
  <c r="D38"/>
  <c r="E41"/>
  <c r="C44"/>
  <c r="C75"/>
  <c r="H13"/>
  <c r="H17" s="1"/>
  <c r="H18" s="1"/>
  <c r="E19"/>
  <c r="F21" s="1"/>
  <c r="D30"/>
  <c r="E23"/>
  <c r="C74"/>
  <c r="D68" s="1"/>
  <c r="E26" l="1"/>
  <c r="H26" s="1"/>
  <c r="E25"/>
  <c r="E28"/>
  <c r="E24"/>
  <c r="H25" s="1"/>
  <c r="H28" s="1"/>
  <c r="D70"/>
  <c r="D71" s="1"/>
  <c r="D74"/>
  <c r="E68" s="1"/>
  <c r="D69"/>
  <c r="D73"/>
  <c r="D43"/>
  <c r="E37" s="1"/>
  <c r="D75" l="1"/>
  <c r="H75" s="1"/>
  <c r="E42"/>
  <c r="E43" s="1"/>
  <c r="E38"/>
  <c r="H39" s="1"/>
  <c r="E39"/>
  <c r="E40" s="1"/>
  <c r="H40" s="1"/>
  <c r="E30"/>
  <c r="H30" s="1"/>
  <c r="F28"/>
  <c r="F31" s="1"/>
  <c r="H70"/>
  <c r="E73"/>
  <c r="E75" s="1"/>
  <c r="E69"/>
  <c r="E70"/>
  <c r="E71" s="1"/>
  <c r="H71" s="1"/>
  <c r="F45" l="1"/>
  <c r="H41"/>
  <c r="H42" s="1"/>
  <c r="H37"/>
  <c r="E44"/>
  <c r="H44" s="1"/>
  <c r="F42"/>
  <c r="F73"/>
  <c r="E74"/>
  <c r="F76" l="1"/>
  <c r="H72"/>
  <c r="H73" s="1"/>
  <c r="H68"/>
</calcChain>
</file>

<file path=xl/sharedStrings.xml><?xml version="1.0" encoding="utf-8"?>
<sst xmlns="http://schemas.openxmlformats.org/spreadsheetml/2006/main" count="74" uniqueCount="29">
  <si>
    <t>Prix de vente (inutile)</t>
  </si>
  <si>
    <t>Coût d'un défectueux</t>
  </si>
  <si>
    <t>Opération</t>
  </si>
  <si>
    <t>Coût de revient</t>
  </si>
  <si>
    <t>Valeur ajoutée</t>
  </si>
  <si>
    <t>Taux de défectueux</t>
  </si>
  <si>
    <t>Coût de contrôle</t>
  </si>
  <si>
    <t xml:space="preserve"> % pièces bonnes</t>
  </si>
  <si>
    <t>Aucun contrôle</t>
  </si>
  <si>
    <t xml:space="preserve"> % pièces traitées</t>
  </si>
  <si>
    <t>Pièces livrées</t>
  </si>
  <si>
    <t xml:space="preserve"> % pièces contrôlées</t>
  </si>
  <si>
    <t>Coût de fabrication</t>
  </si>
  <si>
    <t>Coût des contrôles</t>
  </si>
  <si>
    <t xml:space="preserve"> % pièces bonnes transmises</t>
  </si>
  <si>
    <t>Coût des défectueux</t>
  </si>
  <si>
    <t xml:space="preserve"> % pièces rebutées</t>
  </si>
  <si>
    <t>Coût total</t>
  </si>
  <si>
    <t xml:space="preserve"> % pièces défectueuses transmises</t>
  </si>
  <si>
    <t>Coût des rebuts</t>
  </si>
  <si>
    <t>Contrôle à chaque phase</t>
  </si>
  <si>
    <t>Coût du contrôle</t>
  </si>
  <si>
    <t>Nota : un contrôle a un stade filtre tous les défauts des stades antérieurs</t>
  </si>
  <si>
    <t>Pour simuler la position des contrôles, placer des 1 ou des 0 dans les cases ombrées ci-dessous</t>
  </si>
  <si>
    <t>Contrôles intermédiaires</t>
  </si>
  <si>
    <t>Evaluation de toutes les combinaisons de positions de contrôles</t>
  </si>
  <si>
    <t xml:space="preserve"> ====&gt;</t>
  </si>
  <si>
    <t>Si les contrôles ne filtrent que les défauts du stade</t>
  </si>
  <si>
    <t>Corrigé PROQUAL</t>
  </si>
</sst>
</file>

<file path=xl/styles.xml><?xml version="1.0" encoding="utf-8"?>
<styleSheet xmlns="http://schemas.openxmlformats.org/spreadsheetml/2006/main">
  <fonts count="4">
    <font>
      <sz val="9.5"/>
      <name val="Helv"/>
    </font>
    <font>
      <b/>
      <sz val="9.5"/>
      <name val="Arial"/>
      <family val="2"/>
    </font>
    <font>
      <sz val="9.5"/>
      <name val="Arial"/>
      <family val="2"/>
    </font>
    <font>
      <b/>
      <i/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2" fillId="0" borderId="2" xfId="0" applyFont="1" applyBorder="1"/>
    <xf numFmtId="1" fontId="2" fillId="0" borderId="6" xfId="0" applyNumberFormat="1" applyFont="1" applyBorder="1"/>
    <xf numFmtId="9" fontId="2" fillId="0" borderId="6" xfId="0" applyNumberFormat="1" applyFont="1" applyBorder="1"/>
    <xf numFmtId="0" fontId="2" fillId="0" borderId="6" xfId="0" applyFont="1" applyBorder="1"/>
    <xf numFmtId="0" fontId="2" fillId="0" borderId="3" xfId="0" applyFont="1" applyBorder="1"/>
    <xf numFmtId="10" fontId="2" fillId="0" borderId="7" xfId="0" applyNumberFormat="1" applyFont="1" applyBorder="1"/>
    <xf numFmtId="10" fontId="2" fillId="0" borderId="5" xfId="0" applyNumberFormat="1" applyFont="1" applyBorder="1"/>
    <xf numFmtId="10" fontId="2" fillId="0" borderId="0" xfId="0" applyNumberFormat="1" applyFont="1"/>
    <xf numFmtId="2" fontId="2" fillId="0" borderId="6" xfId="0" applyNumberFormat="1" applyFont="1" applyBorder="1"/>
    <xf numFmtId="10" fontId="2" fillId="0" borderId="6" xfId="0" applyNumberFormat="1" applyFont="1" applyBorder="1"/>
    <xf numFmtId="2" fontId="2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2" fillId="0" borderId="7" xfId="0" applyFont="1" applyBorder="1"/>
    <xf numFmtId="2" fontId="2" fillId="0" borderId="7" xfId="0" applyNumberFormat="1" applyFont="1" applyBorder="1"/>
    <xf numFmtId="0" fontId="1" fillId="3" borderId="5" xfId="0" applyFont="1" applyFill="1" applyBorder="1"/>
    <xf numFmtId="0" fontId="3" fillId="0" borderId="0" xfId="0" applyFont="1"/>
    <xf numFmtId="0" fontId="1" fillId="3" borderId="0" xfId="0" applyFont="1" applyFill="1"/>
    <xf numFmtId="0" fontId="2" fillId="4" borderId="0" xfId="0" applyFont="1" applyFill="1"/>
    <xf numFmtId="0" fontId="2" fillId="3" borderId="0" xfId="0" applyFont="1" applyFill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tabSelected="1" workbookViewId="0"/>
  </sheetViews>
  <sheetFormatPr baseColWidth="10" defaultColWidth="9.140625" defaultRowHeight="12.75"/>
  <cols>
    <col min="1" max="1" width="31.42578125" style="2" customWidth="1"/>
    <col min="2" max="2" width="11.7109375" style="2" customWidth="1"/>
    <col min="3" max="3" width="9.85546875" style="2" customWidth="1"/>
    <col min="4" max="4" width="10.42578125" style="2" customWidth="1"/>
    <col min="5" max="5" width="10" style="2" customWidth="1"/>
    <col min="6" max="6" width="8.5703125" style="2" customWidth="1"/>
    <col min="7" max="7" width="20.140625" style="2" customWidth="1"/>
    <col min="8" max="8" width="11" style="2" customWidth="1"/>
    <col min="9" max="16384" width="9.140625" style="2"/>
  </cols>
  <sheetData>
    <row r="1" spans="1:8">
      <c r="A1" s="1" t="s">
        <v>28</v>
      </c>
    </row>
    <row r="3" spans="1:8">
      <c r="A3" s="2" t="s">
        <v>0</v>
      </c>
      <c r="B3" s="2">
        <v>200</v>
      </c>
      <c r="F3" s="2" t="s">
        <v>1</v>
      </c>
      <c r="H3" s="2">
        <v>200</v>
      </c>
    </row>
    <row r="5" spans="1:8">
      <c r="A5" s="3" t="s">
        <v>2</v>
      </c>
      <c r="B5" s="4">
        <v>1</v>
      </c>
      <c r="C5" s="4">
        <v>2</v>
      </c>
      <c r="D5" s="4">
        <v>3</v>
      </c>
      <c r="E5" s="4">
        <v>4</v>
      </c>
    </row>
    <row r="6" spans="1:8">
      <c r="A6" s="5" t="s">
        <v>3</v>
      </c>
      <c r="B6" s="6">
        <v>25</v>
      </c>
      <c r="C6" s="6">
        <v>55</v>
      </c>
      <c r="D6" s="6">
        <v>90</v>
      </c>
      <c r="E6" s="6">
        <v>115</v>
      </c>
    </row>
    <row r="7" spans="1:8">
      <c r="A7" s="7" t="s">
        <v>4</v>
      </c>
      <c r="B7" s="8">
        <v>25</v>
      </c>
      <c r="C7" s="8">
        <f>C6-B6</f>
        <v>30</v>
      </c>
      <c r="D7" s="8">
        <f>D6-C6</f>
        <v>35</v>
      </c>
      <c r="E7" s="8">
        <f>E6-D6</f>
        <v>25</v>
      </c>
      <c r="F7" s="2">
        <f>SUM(B7:E7)</f>
        <v>115</v>
      </c>
    </row>
    <row r="8" spans="1:8">
      <c r="A8" s="7" t="s">
        <v>5</v>
      </c>
      <c r="B8" s="9">
        <v>0.08</v>
      </c>
      <c r="C8" s="9">
        <v>0.04</v>
      </c>
      <c r="D8" s="9">
        <v>0.08</v>
      </c>
      <c r="E8" s="9">
        <v>0.1</v>
      </c>
    </row>
    <row r="9" spans="1:8">
      <c r="A9" s="7" t="s">
        <v>6</v>
      </c>
      <c r="B9" s="10">
        <v>10</v>
      </c>
      <c r="C9" s="10">
        <v>2</v>
      </c>
      <c r="D9" s="10">
        <v>6</v>
      </c>
      <c r="E9" s="10">
        <v>15</v>
      </c>
    </row>
    <row r="10" spans="1:8">
      <c r="A10" s="11" t="s">
        <v>7</v>
      </c>
      <c r="B10" s="12">
        <f>1-B8</f>
        <v>0.92</v>
      </c>
      <c r="C10" s="12">
        <f>B10*(1-C8)</f>
        <v>0.88319999999999999</v>
      </c>
      <c r="D10" s="12">
        <f>C10*(1-D8)</f>
        <v>0.81254400000000004</v>
      </c>
      <c r="E10" s="12">
        <f>D10*(1-E8)</f>
        <v>0.7312896000000001</v>
      </c>
    </row>
    <row r="12" spans="1:8">
      <c r="A12" s="3" t="s">
        <v>8</v>
      </c>
    </row>
    <row r="13" spans="1:8">
      <c r="A13" s="6" t="s">
        <v>9</v>
      </c>
      <c r="B13" s="13">
        <v>1</v>
      </c>
      <c r="C13" s="13">
        <v>1</v>
      </c>
      <c r="D13" s="13">
        <v>1</v>
      </c>
      <c r="E13" s="13">
        <v>1</v>
      </c>
      <c r="G13" s="2" t="s">
        <v>10</v>
      </c>
      <c r="H13" s="14">
        <f>E17+E19</f>
        <v>1</v>
      </c>
    </row>
    <row r="14" spans="1:8">
      <c r="A14" s="10" t="s">
        <v>4</v>
      </c>
      <c r="B14" s="15">
        <f>B7*B13</f>
        <v>25</v>
      </c>
      <c r="C14" s="15">
        <f>C7*C13</f>
        <v>30</v>
      </c>
      <c r="D14" s="15">
        <f>D7*D13</f>
        <v>35</v>
      </c>
      <c r="E14" s="15">
        <f>E7*E13</f>
        <v>25</v>
      </c>
    </row>
    <row r="15" spans="1:8">
      <c r="A15" s="10" t="s">
        <v>11</v>
      </c>
      <c r="B15" s="16">
        <v>0</v>
      </c>
      <c r="C15" s="16">
        <v>0</v>
      </c>
      <c r="D15" s="16">
        <v>0</v>
      </c>
      <c r="E15" s="16">
        <v>0</v>
      </c>
      <c r="G15" s="2" t="s">
        <v>12</v>
      </c>
      <c r="H15" s="17">
        <f>E6</f>
        <v>115</v>
      </c>
    </row>
    <row r="16" spans="1:8">
      <c r="A16" s="10" t="s">
        <v>13</v>
      </c>
      <c r="B16" s="15">
        <f>B15*B9</f>
        <v>0</v>
      </c>
      <c r="C16" s="15">
        <f>C15*C9</f>
        <v>0</v>
      </c>
      <c r="D16" s="15">
        <f>D15*D9</f>
        <v>0</v>
      </c>
      <c r="E16" s="15">
        <f>E15*E9</f>
        <v>0</v>
      </c>
      <c r="G16" s="2" t="s">
        <v>13</v>
      </c>
      <c r="H16" s="17">
        <v>0</v>
      </c>
    </row>
    <row r="17" spans="1:8">
      <c r="A17" s="10" t="s">
        <v>14</v>
      </c>
      <c r="B17" s="16">
        <f>B10</f>
        <v>0.92</v>
      </c>
      <c r="C17" s="16">
        <f>C10</f>
        <v>0.88319999999999999</v>
      </c>
      <c r="D17" s="16">
        <f>D10</f>
        <v>0.81254400000000004</v>
      </c>
      <c r="E17" s="16">
        <f>E10</f>
        <v>0.7312896000000001</v>
      </c>
      <c r="G17" s="2" t="s">
        <v>15</v>
      </c>
      <c r="H17" s="17">
        <f>(H13-$E$10)*$H$3</f>
        <v>53.74207999999998</v>
      </c>
    </row>
    <row r="18" spans="1:8">
      <c r="A18" s="10" t="s">
        <v>16</v>
      </c>
      <c r="B18" s="16">
        <v>0</v>
      </c>
      <c r="C18" s="16">
        <v>0</v>
      </c>
      <c r="D18" s="16">
        <v>0</v>
      </c>
      <c r="E18" s="16">
        <v>0</v>
      </c>
      <c r="F18" s="14">
        <f>SUM(B18:E18)</f>
        <v>0</v>
      </c>
      <c r="G18" s="18" t="s">
        <v>17</v>
      </c>
      <c r="H18" s="19">
        <f>H15+H16+H17</f>
        <v>168.74207999999999</v>
      </c>
    </row>
    <row r="19" spans="1:8">
      <c r="A19" s="10" t="s">
        <v>18</v>
      </c>
      <c r="B19" s="16">
        <f>B13-B17-B18</f>
        <v>7.999999999999996E-2</v>
      </c>
      <c r="C19" s="16">
        <f>C13-C17-C18</f>
        <v>0.11680000000000001</v>
      </c>
      <c r="D19" s="16">
        <f>D13-D17-D18</f>
        <v>0.18745599999999996</v>
      </c>
      <c r="E19" s="16">
        <f>E13-E17-E18</f>
        <v>0.2687103999999999</v>
      </c>
    </row>
    <row r="20" spans="1:8">
      <c r="A20" s="20" t="s">
        <v>19</v>
      </c>
      <c r="B20" s="21">
        <f>B18*B6</f>
        <v>0</v>
      </c>
      <c r="C20" s="21">
        <f>C18*C6</f>
        <v>0</v>
      </c>
      <c r="D20" s="21">
        <f>D18*D6</f>
        <v>0</v>
      </c>
      <c r="E20" s="21">
        <f>E18*E6</f>
        <v>0</v>
      </c>
      <c r="G20" s="2" t="s">
        <v>19</v>
      </c>
      <c r="H20" s="17">
        <f>SUM(B20:E20)</f>
        <v>0</v>
      </c>
    </row>
    <row r="21" spans="1:8">
      <c r="F21" s="2">
        <f>E19+E17+F18</f>
        <v>1</v>
      </c>
      <c r="H21" s="17"/>
    </row>
    <row r="22" spans="1:8">
      <c r="A22" s="22" t="s">
        <v>20</v>
      </c>
      <c r="H22" s="17"/>
    </row>
    <row r="23" spans="1:8">
      <c r="A23" s="5" t="s">
        <v>9</v>
      </c>
      <c r="B23" s="13">
        <v>1</v>
      </c>
      <c r="C23" s="13">
        <f>B23-B28</f>
        <v>0.92</v>
      </c>
      <c r="D23" s="13">
        <f>C23-C28</f>
        <v>0.88319999999999999</v>
      </c>
      <c r="E23" s="13">
        <f>D23-D28</f>
        <v>0.81254399999999993</v>
      </c>
      <c r="G23" s="2" t="s">
        <v>10</v>
      </c>
      <c r="H23" s="14">
        <f>E27+E29</f>
        <v>0.7312896000000001</v>
      </c>
    </row>
    <row r="24" spans="1:8">
      <c r="A24" s="7" t="s">
        <v>4</v>
      </c>
      <c r="B24" s="15">
        <f>B7*B23</f>
        <v>25</v>
      </c>
      <c r="C24" s="15">
        <f>C7*C23</f>
        <v>27.6</v>
      </c>
      <c r="D24" s="15">
        <f>D7*D23</f>
        <v>30.911999999999999</v>
      </c>
      <c r="E24" s="15">
        <f>E7*E23</f>
        <v>20.313599999999997</v>
      </c>
    </row>
    <row r="25" spans="1:8">
      <c r="A25" s="7" t="s">
        <v>11</v>
      </c>
      <c r="B25" s="16">
        <f>B23</f>
        <v>1</v>
      </c>
      <c r="C25" s="16">
        <f>C23</f>
        <v>0.92</v>
      </c>
      <c r="D25" s="16">
        <f>D23</f>
        <v>0.88319999999999999</v>
      </c>
      <c r="E25" s="16">
        <f>E23</f>
        <v>0.81254399999999993</v>
      </c>
      <c r="G25" s="2" t="s">
        <v>12</v>
      </c>
      <c r="H25" s="17">
        <f>SUM(B24:E24)</f>
        <v>103.82559999999999</v>
      </c>
    </row>
    <row r="26" spans="1:8">
      <c r="A26" s="7" t="s">
        <v>21</v>
      </c>
      <c r="B26" s="15">
        <f>B23*B9</f>
        <v>10</v>
      </c>
      <c r="C26" s="15">
        <f>C23*C9</f>
        <v>1.84</v>
      </c>
      <c r="D26" s="15">
        <f>D23*D9</f>
        <v>5.2991999999999999</v>
      </c>
      <c r="E26" s="15">
        <f>E23*E9</f>
        <v>12.18816</v>
      </c>
      <c r="G26" s="2" t="s">
        <v>13</v>
      </c>
      <c r="H26" s="17">
        <f>SUM(B26:E26)</f>
        <v>29.327359999999999</v>
      </c>
    </row>
    <row r="27" spans="1:8">
      <c r="A27" s="7" t="s">
        <v>14</v>
      </c>
      <c r="B27" s="16">
        <f>B23*(1-B8)</f>
        <v>0.92</v>
      </c>
      <c r="C27" s="16">
        <f>B27*(1-C8)</f>
        <v>0.88319999999999999</v>
      </c>
      <c r="D27" s="16">
        <f>C27*(1-D8)</f>
        <v>0.81254400000000004</v>
      </c>
      <c r="E27" s="16">
        <f>D27*(1-E8)</f>
        <v>0.7312896000000001</v>
      </c>
      <c r="G27" s="2" t="s">
        <v>15</v>
      </c>
      <c r="H27" s="17">
        <f>(H23-$E$10)*$H$3</f>
        <v>0</v>
      </c>
    </row>
    <row r="28" spans="1:8">
      <c r="A28" s="7" t="s">
        <v>16</v>
      </c>
      <c r="B28" s="16">
        <f>B23*B8</f>
        <v>0.08</v>
      </c>
      <c r="C28" s="16">
        <f>C23*C8</f>
        <v>3.6799999999999999E-2</v>
      </c>
      <c r="D28" s="16">
        <f>D23*D8</f>
        <v>7.0655999999999997E-2</v>
      </c>
      <c r="E28" s="16">
        <f>E23*E8</f>
        <v>8.1254400000000004E-2</v>
      </c>
      <c r="F28" s="14">
        <f>SUM(B28:E28)</f>
        <v>0.26871040000000002</v>
      </c>
      <c r="G28" s="18" t="s">
        <v>17</v>
      </c>
      <c r="H28" s="19">
        <f>H25+H26+H27</f>
        <v>133.15296000000001</v>
      </c>
    </row>
    <row r="29" spans="1:8">
      <c r="A29" s="7" t="s">
        <v>18</v>
      </c>
      <c r="B29" s="16">
        <v>0</v>
      </c>
      <c r="C29" s="16">
        <v>0</v>
      </c>
      <c r="D29" s="16">
        <v>0</v>
      </c>
      <c r="E29" s="16">
        <v>0</v>
      </c>
    </row>
    <row r="30" spans="1:8">
      <c r="A30" s="11" t="s">
        <v>19</v>
      </c>
      <c r="B30" s="21">
        <f>B28*B6</f>
        <v>2</v>
      </c>
      <c r="C30" s="21">
        <f>C28*C6</f>
        <v>2.024</v>
      </c>
      <c r="D30" s="21">
        <f>D28*D6</f>
        <v>6.3590399999999994</v>
      </c>
      <c r="E30" s="21">
        <f>E28*E6</f>
        <v>9.3442559999999997</v>
      </c>
      <c r="G30" s="2" t="s">
        <v>19</v>
      </c>
      <c r="H30" s="17">
        <f>SUM(B30:E30)</f>
        <v>19.727295999999999</v>
      </c>
    </row>
    <row r="31" spans="1:8">
      <c r="F31" s="2">
        <f>E29+E27+F28</f>
        <v>1</v>
      </c>
      <c r="H31" s="17"/>
    </row>
    <row r="32" spans="1:8">
      <c r="A32" s="23" t="s">
        <v>22</v>
      </c>
    </row>
    <row r="33" spans="1:8">
      <c r="A33" s="23"/>
    </row>
    <row r="34" spans="1:8">
      <c r="A34" s="23" t="s">
        <v>23</v>
      </c>
    </row>
    <row r="36" spans="1:8">
      <c r="A36" s="24" t="s">
        <v>24</v>
      </c>
      <c r="B36" s="25">
        <v>0</v>
      </c>
      <c r="C36" s="25">
        <v>1</v>
      </c>
      <c r="D36" s="25">
        <v>0</v>
      </c>
      <c r="E36" s="25">
        <v>1</v>
      </c>
    </row>
    <row r="37" spans="1:8">
      <c r="A37" s="2" t="s">
        <v>9</v>
      </c>
      <c r="B37" s="14">
        <v>1</v>
      </c>
      <c r="C37" s="14">
        <f>B41+B43</f>
        <v>1</v>
      </c>
      <c r="D37" s="14">
        <f>C41+C43</f>
        <v>0.88319999999999999</v>
      </c>
      <c r="E37" s="14">
        <f>D41+D43</f>
        <v>0.88319999999999999</v>
      </c>
      <c r="G37" s="2" t="s">
        <v>10</v>
      </c>
      <c r="H37" s="14">
        <f>E41+E43</f>
        <v>0.7312896000000001</v>
      </c>
    </row>
    <row r="38" spans="1:8">
      <c r="A38" s="2" t="s">
        <v>4</v>
      </c>
      <c r="B38" s="17">
        <f>B7*B37</f>
        <v>25</v>
      </c>
      <c r="C38" s="17">
        <f>C7*C37</f>
        <v>30</v>
      </c>
      <c r="D38" s="17">
        <f>D7*D37</f>
        <v>30.911999999999999</v>
      </c>
      <c r="E38" s="17">
        <f>E7*E37</f>
        <v>22.08</v>
      </c>
    </row>
    <row r="39" spans="1:8">
      <c r="A39" s="2" t="s">
        <v>11</v>
      </c>
      <c r="B39" s="14">
        <f>B37*B36</f>
        <v>0</v>
      </c>
      <c r="C39" s="14">
        <f>C37*C36</f>
        <v>1</v>
      </c>
      <c r="D39" s="14">
        <f>D37*D36</f>
        <v>0</v>
      </c>
      <c r="E39" s="14">
        <f>E37*E36</f>
        <v>0.88319999999999999</v>
      </c>
      <c r="G39" s="2" t="s">
        <v>12</v>
      </c>
      <c r="H39" s="17">
        <f>SUM(B38:E38)</f>
        <v>107.992</v>
      </c>
    </row>
    <row r="40" spans="1:8">
      <c r="A40" s="2" t="s">
        <v>21</v>
      </c>
      <c r="B40" s="17">
        <f>B39*B9</f>
        <v>0</v>
      </c>
      <c r="C40" s="17">
        <f>C39*C9</f>
        <v>2</v>
      </c>
      <c r="D40" s="17">
        <f>D39*D9</f>
        <v>0</v>
      </c>
      <c r="E40" s="17">
        <f>E39*E9</f>
        <v>13.247999999999999</v>
      </c>
      <c r="G40" s="2" t="s">
        <v>13</v>
      </c>
      <c r="H40" s="17">
        <f>SUM(B40:E40)</f>
        <v>15.247999999999999</v>
      </c>
    </row>
    <row r="41" spans="1:8">
      <c r="A41" s="2" t="s">
        <v>14</v>
      </c>
      <c r="B41" s="14">
        <f>1*(1-B8)</f>
        <v>0.92</v>
      </c>
      <c r="C41" s="14">
        <f>B41*(1-C8)</f>
        <v>0.88319999999999999</v>
      </c>
      <c r="D41" s="14">
        <f>C41*(1-D8)</f>
        <v>0.81254400000000004</v>
      </c>
      <c r="E41" s="14">
        <f>D41*(1-E8)</f>
        <v>0.7312896000000001</v>
      </c>
      <c r="G41" s="2" t="s">
        <v>15</v>
      </c>
      <c r="H41" s="17">
        <f>E43*$H$3</f>
        <v>0</v>
      </c>
    </row>
    <row r="42" spans="1:8">
      <c r="A42" s="2" t="s">
        <v>16</v>
      </c>
      <c r="B42" s="14">
        <f>B37*B8*B36</f>
        <v>0</v>
      </c>
      <c r="C42" s="14">
        <f>(C37-C41)*C36</f>
        <v>0.11680000000000001</v>
      </c>
      <c r="D42" s="14">
        <f>(D37-D41)*D36</f>
        <v>0</v>
      </c>
      <c r="E42" s="14">
        <f>(E37-E41)*E36</f>
        <v>0.15191039999999989</v>
      </c>
      <c r="F42" s="14">
        <f>SUM(B42:E42)</f>
        <v>0.2687103999999999</v>
      </c>
      <c r="G42" s="18" t="s">
        <v>17</v>
      </c>
      <c r="H42" s="19">
        <f>H39+H40+H41</f>
        <v>123.24000000000001</v>
      </c>
    </row>
    <row r="43" spans="1:8">
      <c r="A43" s="2" t="s">
        <v>18</v>
      </c>
      <c r="B43" s="14">
        <f>B37-B41-B42</f>
        <v>7.999999999999996E-2</v>
      </c>
      <c r="C43" s="14">
        <f>C37-C41-C42</f>
        <v>0</v>
      </c>
      <c r="D43" s="14">
        <f>D37-D41-D42</f>
        <v>7.0655999999999941E-2</v>
      </c>
      <c r="E43" s="14">
        <f>E37-E41-E42</f>
        <v>0</v>
      </c>
    </row>
    <row r="44" spans="1:8">
      <c r="A44" s="2" t="s">
        <v>19</v>
      </c>
      <c r="B44" s="17">
        <f>B42*B6</f>
        <v>0</v>
      </c>
      <c r="C44" s="17">
        <f>C42*C6</f>
        <v>6.4240000000000013</v>
      </c>
      <c r="D44" s="17">
        <f>D42*D6</f>
        <v>0</v>
      </c>
      <c r="E44" s="17">
        <f>E42*E6</f>
        <v>17.469695999999988</v>
      </c>
      <c r="G44" s="2" t="s">
        <v>19</v>
      </c>
      <c r="H44" s="17">
        <f>SUM(B44:E44)</f>
        <v>23.893695999999991</v>
      </c>
    </row>
    <row r="45" spans="1:8">
      <c r="F45" s="2">
        <f>E43+E41+F42</f>
        <v>1</v>
      </c>
    </row>
    <row r="46" spans="1:8">
      <c r="A46" s="24" t="s">
        <v>25</v>
      </c>
      <c r="B46" s="26"/>
      <c r="C46" s="26"/>
      <c r="D46" s="26"/>
      <c r="E46" s="26"/>
      <c r="F46" s="26"/>
    </row>
    <row r="47" spans="1:8">
      <c r="B47" s="2">
        <v>0</v>
      </c>
      <c r="C47" s="2">
        <v>0</v>
      </c>
      <c r="D47" s="2">
        <v>0</v>
      </c>
      <c r="E47" s="2">
        <v>0</v>
      </c>
      <c r="H47" s="17">
        <v>168.74</v>
      </c>
    </row>
    <row r="48" spans="1:8">
      <c r="B48" s="2">
        <v>0</v>
      </c>
      <c r="C48" s="2">
        <v>0</v>
      </c>
      <c r="D48" s="2">
        <v>0</v>
      </c>
      <c r="E48" s="2">
        <v>1</v>
      </c>
      <c r="H48" s="17">
        <v>130</v>
      </c>
    </row>
    <row r="49" spans="2:8">
      <c r="B49" s="2">
        <v>0</v>
      </c>
      <c r="C49" s="2">
        <v>0</v>
      </c>
      <c r="D49" s="2">
        <v>1</v>
      </c>
      <c r="E49" s="2">
        <v>0</v>
      </c>
      <c r="H49" s="17">
        <v>132.56</v>
      </c>
    </row>
    <row r="50" spans="2:8">
      <c r="B50" s="2">
        <v>0</v>
      </c>
      <c r="C50" s="2">
        <v>0</v>
      </c>
      <c r="D50" s="2">
        <v>1</v>
      </c>
      <c r="E50" s="2">
        <v>1</v>
      </c>
      <c r="H50" s="17">
        <v>128.5</v>
      </c>
    </row>
    <row r="51" spans="2:8">
      <c r="B51" s="2">
        <v>0</v>
      </c>
      <c r="C51" s="2">
        <v>1</v>
      </c>
      <c r="D51" s="2">
        <v>0</v>
      </c>
      <c r="E51" s="2">
        <v>0</v>
      </c>
      <c r="H51" s="17">
        <v>140.37</v>
      </c>
    </row>
    <row r="52" spans="2:8">
      <c r="B52" s="2">
        <v>0</v>
      </c>
      <c r="C52" s="2">
        <v>1</v>
      </c>
      <c r="D52" s="2">
        <v>0</v>
      </c>
      <c r="E52" s="2">
        <v>1</v>
      </c>
      <c r="G52" s="27" t="s">
        <v>26</v>
      </c>
      <c r="H52" s="19">
        <v>123.24</v>
      </c>
    </row>
    <row r="53" spans="2:8">
      <c r="B53" s="2">
        <v>0</v>
      </c>
      <c r="C53" s="2">
        <v>1</v>
      </c>
      <c r="D53" s="2">
        <v>1</v>
      </c>
      <c r="E53" s="2">
        <v>0</v>
      </c>
      <c r="H53" s="17">
        <v>129.78</v>
      </c>
    </row>
    <row r="54" spans="2:8">
      <c r="B54" s="2">
        <v>0</v>
      </c>
      <c r="C54" s="2">
        <v>1</v>
      </c>
      <c r="D54" s="2">
        <v>1</v>
      </c>
      <c r="E54" s="2">
        <v>1</v>
      </c>
      <c r="H54" s="17">
        <v>125.71</v>
      </c>
    </row>
    <row r="55" spans="2:8">
      <c r="B55" s="2">
        <v>1</v>
      </c>
      <c r="C55" s="2">
        <v>0</v>
      </c>
      <c r="D55" s="2">
        <v>0</v>
      </c>
      <c r="E55" s="2">
        <v>0</v>
      </c>
      <c r="H55" s="17">
        <v>155.54</v>
      </c>
    </row>
    <row r="56" spans="2:8">
      <c r="B56" s="2">
        <v>1</v>
      </c>
      <c r="C56" s="2">
        <v>0</v>
      </c>
      <c r="D56" s="2">
        <v>0</v>
      </c>
      <c r="E56" s="2">
        <v>1</v>
      </c>
      <c r="H56" s="17">
        <v>131.6</v>
      </c>
    </row>
    <row r="57" spans="2:8">
      <c r="B57" s="2">
        <v>1</v>
      </c>
      <c r="C57" s="2">
        <v>0</v>
      </c>
      <c r="D57" s="2">
        <v>1</v>
      </c>
      <c r="E57" s="2">
        <v>0</v>
      </c>
      <c r="H57" s="17">
        <v>136.80000000000001</v>
      </c>
    </row>
    <row r="58" spans="2:8">
      <c r="B58" s="2">
        <v>1</v>
      </c>
      <c r="C58" s="2">
        <v>0</v>
      </c>
      <c r="D58" s="2">
        <v>1</v>
      </c>
      <c r="E58" s="2">
        <v>1</v>
      </c>
      <c r="H58" s="17">
        <v>132.82</v>
      </c>
    </row>
    <row r="59" spans="2:8">
      <c r="B59" s="2">
        <v>1</v>
      </c>
      <c r="C59" s="2">
        <v>1</v>
      </c>
      <c r="D59" s="2">
        <v>0</v>
      </c>
      <c r="E59" s="2">
        <v>0</v>
      </c>
      <c r="H59" s="17">
        <v>147.81</v>
      </c>
    </row>
    <row r="60" spans="2:8">
      <c r="B60" s="2">
        <v>1</v>
      </c>
      <c r="C60" s="2">
        <v>1</v>
      </c>
      <c r="D60" s="2">
        <v>0</v>
      </c>
      <c r="E60" s="2">
        <v>1</v>
      </c>
      <c r="H60" s="17">
        <v>130.68</v>
      </c>
    </row>
    <row r="61" spans="2:8">
      <c r="B61" s="2">
        <v>1</v>
      </c>
      <c r="C61" s="2">
        <v>1</v>
      </c>
      <c r="D61" s="2">
        <v>1</v>
      </c>
      <c r="E61" s="2">
        <v>0</v>
      </c>
      <c r="H61" s="17">
        <v>137.22</v>
      </c>
    </row>
    <row r="62" spans="2:8">
      <c r="B62" s="2">
        <v>1</v>
      </c>
      <c r="C62" s="2">
        <v>1</v>
      </c>
      <c r="D62" s="2">
        <v>1</v>
      </c>
      <c r="E62" s="2">
        <v>1</v>
      </c>
      <c r="H62" s="17">
        <v>133.15</v>
      </c>
    </row>
    <row r="63" spans="2:8">
      <c r="H63" s="17"/>
    </row>
    <row r="64" spans="2:8">
      <c r="H64" s="17"/>
    </row>
    <row r="65" spans="1:8">
      <c r="A65" s="23" t="s">
        <v>27</v>
      </c>
    </row>
    <row r="67" spans="1:8">
      <c r="A67" s="18" t="s">
        <v>24</v>
      </c>
      <c r="B67" s="2">
        <v>0</v>
      </c>
      <c r="C67" s="2">
        <v>0</v>
      </c>
      <c r="D67" s="2">
        <v>0</v>
      </c>
      <c r="E67" s="2">
        <v>0</v>
      </c>
    </row>
    <row r="68" spans="1:8">
      <c r="A68" s="2" t="s">
        <v>9</v>
      </c>
      <c r="B68" s="14">
        <v>1</v>
      </c>
      <c r="C68" s="14">
        <f>B72+B74</f>
        <v>1</v>
      </c>
      <c r="D68" s="14">
        <f>C72+C74</f>
        <v>1</v>
      </c>
      <c r="E68" s="14">
        <f>D72+D74</f>
        <v>1</v>
      </c>
      <c r="G68" s="2" t="s">
        <v>10</v>
      </c>
      <c r="H68" s="14">
        <f>E72+E74</f>
        <v>1</v>
      </c>
    </row>
    <row r="69" spans="1:8">
      <c r="A69" s="2" t="s">
        <v>4</v>
      </c>
      <c r="B69" s="17">
        <f>B7*B68</f>
        <v>25</v>
      </c>
      <c r="C69" s="17">
        <f>C7*C68</f>
        <v>30</v>
      </c>
      <c r="D69" s="17">
        <f>D7*D68</f>
        <v>35</v>
      </c>
      <c r="E69" s="17">
        <f>E7*E68</f>
        <v>25</v>
      </c>
    </row>
    <row r="70" spans="1:8">
      <c r="A70" s="2" t="s">
        <v>11</v>
      </c>
      <c r="B70" s="14">
        <f>B68*B67</f>
        <v>0</v>
      </c>
      <c r="C70" s="14">
        <f>C68*C67</f>
        <v>0</v>
      </c>
      <c r="D70" s="14">
        <f>D68*D67</f>
        <v>0</v>
      </c>
      <c r="E70" s="14">
        <f>E68*E67</f>
        <v>0</v>
      </c>
      <c r="G70" s="2" t="s">
        <v>12</v>
      </c>
      <c r="H70" s="17">
        <f>SUM(B69:E69)</f>
        <v>115</v>
      </c>
    </row>
    <row r="71" spans="1:8">
      <c r="A71" s="2" t="s">
        <v>21</v>
      </c>
      <c r="B71" s="17">
        <f>B70*B9</f>
        <v>0</v>
      </c>
      <c r="C71" s="17">
        <f>C70*C9</f>
        <v>0</v>
      </c>
      <c r="D71" s="17">
        <f>D70*D9</f>
        <v>0</v>
      </c>
      <c r="E71" s="17">
        <f>E70*E9</f>
        <v>0</v>
      </c>
      <c r="G71" s="2" t="s">
        <v>13</v>
      </c>
      <c r="H71" s="17">
        <f>SUM(B71:E71)</f>
        <v>0</v>
      </c>
    </row>
    <row r="72" spans="1:8">
      <c r="A72" s="2" t="s">
        <v>14</v>
      </c>
      <c r="B72" s="14">
        <f>1*(1-B8)</f>
        <v>0.92</v>
      </c>
      <c r="C72" s="14">
        <f>B72*(1-C8)</f>
        <v>0.88319999999999999</v>
      </c>
      <c r="D72" s="14">
        <f>C72*(1-D8)</f>
        <v>0.81254400000000004</v>
      </c>
      <c r="E72" s="14">
        <f>D72*(1-E8)</f>
        <v>0.7312896000000001</v>
      </c>
      <c r="G72" s="2" t="s">
        <v>15</v>
      </c>
      <c r="H72" s="17">
        <f>E74*$H$3</f>
        <v>53.74207999999998</v>
      </c>
    </row>
    <row r="73" spans="1:8">
      <c r="A73" s="2" t="s">
        <v>16</v>
      </c>
      <c r="B73" s="14">
        <f>B68*B8*B67</f>
        <v>0</v>
      </c>
      <c r="C73" s="14">
        <f>C68*C8*C67</f>
        <v>0</v>
      </c>
      <c r="D73" s="14">
        <f>D68*D8*D67</f>
        <v>0</v>
      </c>
      <c r="E73" s="14">
        <f>E68*E8*E67</f>
        <v>0</v>
      </c>
      <c r="F73" s="14">
        <f>SUM(B73:E73)</f>
        <v>0</v>
      </c>
      <c r="G73" s="18" t="s">
        <v>17</v>
      </c>
      <c r="H73" s="19">
        <f>H70+H71+H72</f>
        <v>168.74207999999999</v>
      </c>
    </row>
    <row r="74" spans="1:8">
      <c r="A74" s="2" t="s">
        <v>18</v>
      </c>
      <c r="B74" s="14">
        <f>B68-B72-B73</f>
        <v>7.999999999999996E-2</v>
      </c>
      <c r="C74" s="14">
        <f>C68-C72-C73</f>
        <v>0.11680000000000001</v>
      </c>
      <c r="D74" s="14">
        <f>D68-D72-D73</f>
        <v>0.18745599999999996</v>
      </c>
      <c r="E74" s="14">
        <f>E68-E72-E73</f>
        <v>0.2687103999999999</v>
      </c>
    </row>
    <row r="75" spans="1:8">
      <c r="A75" s="2" t="s">
        <v>19</v>
      </c>
      <c r="B75" s="17">
        <f>B73*B6</f>
        <v>0</v>
      </c>
      <c r="C75" s="17">
        <f>C73*C6</f>
        <v>0</v>
      </c>
      <c r="D75" s="17">
        <f>D73*D6</f>
        <v>0</v>
      </c>
      <c r="E75" s="17">
        <f>E73*E6</f>
        <v>0</v>
      </c>
      <c r="G75" s="2" t="s">
        <v>19</v>
      </c>
      <c r="H75" s="17">
        <f>SUM(B75:E75)</f>
        <v>0</v>
      </c>
    </row>
    <row r="76" spans="1:8">
      <c r="F76" s="2">
        <f>E74+E72+F73</f>
        <v>1</v>
      </c>
    </row>
  </sheetData>
  <phoneticPr fontId="0" type="noConversion"/>
  <pageMargins left="0.78740157480314998" right="0.78740157480314998" top="0.98425196850393704" bottom="0.98425196850393704" header="0.4921259845" footer="0.4921259845"/>
  <pageSetup paperSize="9" scale="91" fitToHeight="0" orientation="portrait" horizontalDpi="4294967292" verticalDpi="4294967292" r:id="rId1"/>
  <headerFooter alignWithMargins="0">
    <oddHeader>&amp;F</oddHeader>
    <oddFooter>Page &amp;P</oddFooter>
  </headerFooter>
  <rowBreaks count="1" manualBreakCount="1">
    <brk id="31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PROQUAL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2003-03-18T15:21:51Z</dcterms:created>
  <dcterms:modified xsi:type="dcterms:W3CDTF">2016-02-01T09:03:51Z</dcterms:modified>
</cp:coreProperties>
</file>