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15240" windowHeight="8835" firstSheet="2" activeTab="4"/>
  </bookViews>
  <sheets>
    <sheet name="Ventes vs Imma" sheetId="2" r:id="rId1"/>
    <sheet name="Ventes vs Mises en chantier" sheetId="3" r:id="rId2"/>
    <sheet name="Modèle sur les écarts" sheetId="4" r:id="rId3"/>
    <sheet name="Modèle global" sheetId="5" r:id="rId4"/>
    <sheet name="Données et solutions numériques" sheetId="1" r:id="rId5"/>
  </sheets>
  <calcPr calcId="125725"/>
</workbook>
</file>

<file path=xl/calcChain.xml><?xml version="1.0" encoding="utf-8"?>
<calcChain xmlns="http://schemas.openxmlformats.org/spreadsheetml/2006/main">
  <c r="G4" i="1"/>
  <c r="H4"/>
  <c r="K4"/>
  <c r="M4" s="1"/>
  <c r="N4" s="1"/>
  <c r="G5"/>
  <c r="H5" s="1"/>
  <c r="K5"/>
  <c r="M5" s="1"/>
  <c r="N5" s="1"/>
  <c r="G6"/>
  <c r="H6" s="1"/>
  <c r="K6"/>
  <c r="M6" s="1"/>
  <c r="N6" s="1"/>
  <c r="G7"/>
  <c r="H7"/>
  <c r="K7"/>
  <c r="M7" s="1"/>
  <c r="N7" s="1"/>
  <c r="G8"/>
  <c r="H8" s="1"/>
  <c r="K8"/>
  <c r="M8"/>
  <c r="N8"/>
  <c r="G9"/>
  <c r="H9" s="1"/>
  <c r="K9"/>
  <c r="M9" s="1"/>
  <c r="N9" s="1"/>
  <c r="G10"/>
  <c r="H10"/>
  <c r="K10"/>
  <c r="M10"/>
  <c r="N10" s="1"/>
  <c r="G11"/>
  <c r="H11" s="1"/>
  <c r="K11"/>
  <c r="M11" s="1"/>
  <c r="N11" s="1"/>
  <c r="G12"/>
  <c r="H12"/>
  <c r="K12"/>
  <c r="M12" s="1"/>
  <c r="N12" s="1"/>
  <c r="G13"/>
  <c r="H13" s="1"/>
  <c r="K13"/>
  <c r="M13"/>
  <c r="N13"/>
  <c r="G14"/>
  <c r="H14" s="1"/>
  <c r="K14"/>
  <c r="M14" s="1"/>
  <c r="N14" s="1"/>
  <c r="G15"/>
  <c r="H15"/>
  <c r="K15"/>
  <c r="M15" s="1"/>
  <c r="N15" s="1"/>
  <c r="G16"/>
  <c r="H16" s="1"/>
  <c r="K16"/>
  <c r="M16"/>
  <c r="N16"/>
  <c r="G17"/>
  <c r="H17" s="1"/>
  <c r="K17"/>
  <c r="M17" s="1"/>
  <c r="N17" s="1"/>
  <c r="G18"/>
  <c r="H18"/>
  <c r="K18"/>
  <c r="M18"/>
  <c r="N18" s="1"/>
  <c r="K19"/>
  <c r="K20"/>
  <c r="K21"/>
  <c r="K22"/>
  <c r="K23"/>
  <c r="N25" l="1"/>
</calcChain>
</file>

<file path=xl/sharedStrings.xml><?xml version="1.0" encoding="utf-8"?>
<sst xmlns="http://schemas.openxmlformats.org/spreadsheetml/2006/main" count="35" uniqueCount="14">
  <si>
    <t>Année</t>
  </si>
  <si>
    <t>Immatriculations (milliers)</t>
  </si>
  <si>
    <t>Mises en chantier (milliers)</t>
  </si>
  <si>
    <t>Ventes (millions de £)</t>
  </si>
  <si>
    <t>SuperGlass</t>
  </si>
  <si>
    <t>Ecart</t>
  </si>
  <si>
    <t>Modèle initial (régression par rapport aux mises en chantier)</t>
  </si>
  <si>
    <t xml:space="preserve">Modèle de prévision global </t>
  </si>
  <si>
    <t>simulation sur l'historique</t>
  </si>
  <si>
    <t xml:space="preserve">prévision </t>
  </si>
  <si>
    <t xml:space="preserve">Ecart moyen : </t>
  </si>
  <si>
    <t>Ecart global</t>
  </si>
  <si>
    <t>Ecart global absolu</t>
  </si>
  <si>
    <t>Corrigé Superglass</t>
  </si>
</sst>
</file>

<file path=xl/styles.xml><?xml version="1.0" encoding="utf-8"?>
<styleSheet xmlns="http://schemas.openxmlformats.org/spreadsheetml/2006/main">
  <fonts count="15">
    <font>
      <sz val="10"/>
      <name val="MS Sans Serif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right" vertical="top" wrapText="1"/>
    </xf>
    <xf numFmtId="0" fontId="1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0" xfId="0" applyFont="1" applyFill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1" fontId="1" fillId="0" borderId="1" xfId="0" applyNumberFormat="1" applyFont="1" applyBorder="1" applyAlignment="1">
      <alignment horizontal="center"/>
    </xf>
    <xf numFmtId="1" fontId="3" fillId="0" borderId="6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0" borderId="1" xfId="0" applyNumberFormat="1" applyFont="1" applyBorder="1"/>
    <xf numFmtId="1" fontId="3" fillId="0" borderId="3" xfId="0" applyNumberFormat="1" applyFont="1" applyBorder="1"/>
    <xf numFmtId="0" fontId="13" fillId="0" borderId="2" xfId="0" applyFont="1" applyBorder="1" applyAlignment="1">
      <alignment horizontal="right" vertical="top" wrapText="1"/>
    </xf>
    <xf numFmtId="1" fontId="14" fillId="0" borderId="1" xfId="0" applyNumberFormat="1" applyFont="1" applyBorder="1" applyAlignment="1">
      <alignment horizontal="center"/>
    </xf>
    <xf numFmtId="0" fontId="4" fillId="0" borderId="0" xfId="0" applyFont="1"/>
    <xf numFmtId="0" fontId="13" fillId="0" borderId="4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1" fontId="14" fillId="0" borderId="3" xfId="0" applyNumberFormat="1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1.xml"/><Relationship Id="rId4" Type="http://schemas.openxmlformats.org/officeDocument/2006/relationships/chartsheet" Target="chartsheets/sheet4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Ventes en fonction des immatriculations</a:t>
            </a:r>
          </a:p>
        </c:rich>
      </c:tx>
      <c:layout>
        <c:manualLayout>
          <c:xMode val="edge"/>
          <c:yMode val="edge"/>
          <c:x val="0.33854166666666669"/>
          <c:y val="2.02360876897133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9791666666666669E-2"/>
          <c:y val="0.12478920741989882"/>
          <c:w val="0.90729166666666672"/>
          <c:h val="0.7655986509274873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Mode val="edge"/>
                  <c:yMode val="edge"/>
                  <c:x val="9.2708333333333337E-2"/>
                  <c:y val="0.22259696458684655"/>
                </c:manualLayout>
              </c:layout>
              <c:tx>
                <c:rich>
                  <a:bodyPr/>
                  <a:lstStyle/>
                  <a:p>
                    <a:pPr>
                      <a:defRPr sz="16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 sz="16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Ventes = 0,3884 Immatriculations  + 44,046</a:t>
                    </a:r>
                  </a:p>
                  <a:p>
                    <a:pPr>
                      <a:defRPr sz="16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 sz="16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R</a:t>
                    </a:r>
                    <a:r>
                      <a:rPr lang="fr-FR" sz="1600" b="0" i="0" u="none" strike="noStrike" baseline="30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</a:t>
                    </a:r>
                    <a:r>
                      <a:rPr lang="fr-FR" sz="16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= 0,3531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'Données et solutions numériques'!$D$4:$D$18</c:f>
              <c:numCache>
                <c:formatCode>General</c:formatCode>
                <c:ptCount val="15"/>
                <c:pt idx="0">
                  <c:v>666.6</c:v>
                </c:pt>
                <c:pt idx="1">
                  <c:v>533.79999999999995</c:v>
                </c:pt>
                <c:pt idx="2">
                  <c:v>432</c:v>
                </c:pt>
                <c:pt idx="3">
                  <c:v>612</c:v>
                </c:pt>
                <c:pt idx="4">
                  <c:v>556</c:v>
                </c:pt>
                <c:pt idx="5">
                  <c:v>792</c:v>
                </c:pt>
                <c:pt idx="6">
                  <c:v>581.5</c:v>
                </c:pt>
                <c:pt idx="7">
                  <c:v>611.29999999999995</c:v>
                </c:pt>
                <c:pt idx="8">
                  <c:v>426</c:v>
                </c:pt>
                <c:pt idx="9">
                  <c:v>559</c:v>
                </c:pt>
                <c:pt idx="10">
                  <c:v>667.5</c:v>
                </c:pt>
                <c:pt idx="11">
                  <c:v>554.29999999999995</c:v>
                </c:pt>
                <c:pt idx="12">
                  <c:v>693</c:v>
                </c:pt>
                <c:pt idx="13">
                  <c:v>763.9</c:v>
                </c:pt>
                <c:pt idx="14">
                  <c:v>775.2</c:v>
                </c:pt>
              </c:numCache>
            </c:numRef>
          </c:xVal>
          <c:yVal>
            <c:numRef>
              <c:f>'Données et solutions numériques'!$C$4:$C$18</c:f>
              <c:numCache>
                <c:formatCode>General</c:formatCode>
                <c:ptCount val="15"/>
                <c:pt idx="0">
                  <c:v>165</c:v>
                </c:pt>
                <c:pt idx="1">
                  <c:v>202</c:v>
                </c:pt>
                <c:pt idx="2">
                  <c:v>201.5</c:v>
                </c:pt>
                <c:pt idx="3">
                  <c:v>226</c:v>
                </c:pt>
                <c:pt idx="4">
                  <c:v>216</c:v>
                </c:pt>
                <c:pt idx="5">
                  <c:v>291.5</c:v>
                </c:pt>
                <c:pt idx="6">
                  <c:v>298.3</c:v>
                </c:pt>
                <c:pt idx="7">
                  <c:v>310.39999999999998</c:v>
                </c:pt>
                <c:pt idx="8">
                  <c:v>256.8</c:v>
                </c:pt>
                <c:pt idx="9">
                  <c:v>303.5</c:v>
                </c:pt>
                <c:pt idx="10">
                  <c:v>314.5</c:v>
                </c:pt>
                <c:pt idx="11">
                  <c:v>301.39999999999998</c:v>
                </c:pt>
                <c:pt idx="12">
                  <c:v>328.5</c:v>
                </c:pt>
                <c:pt idx="13">
                  <c:v>389.5</c:v>
                </c:pt>
                <c:pt idx="14">
                  <c:v>438.7</c:v>
                </c:pt>
              </c:numCache>
            </c:numRef>
          </c:yVal>
        </c:ser>
        <c:axId val="160657408"/>
        <c:axId val="160659328"/>
      </c:scatterChart>
      <c:valAx>
        <c:axId val="160657408"/>
        <c:scaling>
          <c:orientation val="minMax"/>
          <c:min val="300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Immatriculations</a:t>
                </a:r>
              </a:p>
            </c:rich>
          </c:tx>
          <c:layout>
            <c:manualLayout>
              <c:xMode val="edge"/>
              <c:yMode val="edge"/>
              <c:x val="0.46562500000000001"/>
              <c:y val="0.94266441821247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0659328"/>
        <c:crosses val="autoZero"/>
        <c:crossBetween val="midCat"/>
      </c:valAx>
      <c:valAx>
        <c:axId val="1606593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Ventes</a:t>
                </a:r>
              </a:p>
            </c:rich>
          </c:tx>
          <c:layout>
            <c:manualLayout>
              <c:xMode val="edge"/>
              <c:yMode val="edge"/>
              <c:x val="1.1458333333333333E-2"/>
              <c:y val="0.468802698145025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065740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Ventes en fonction des mises en chantier</a:t>
            </a:r>
          </a:p>
        </c:rich>
      </c:tx>
      <c:layout>
        <c:manualLayout>
          <c:xMode val="edge"/>
          <c:yMode val="edge"/>
          <c:x val="0.33437499999999998"/>
          <c:y val="2.02360876897133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9791666666666669E-2"/>
          <c:y val="0.12478920741989882"/>
          <c:w val="0.90729166666666672"/>
          <c:h val="0.7655986509274873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Mode val="edge"/>
                  <c:yMode val="edge"/>
                  <c:x val="0.10416666666666667"/>
                  <c:y val="0.14839797639123103"/>
                </c:manualLayout>
              </c:layout>
              <c:tx>
                <c:rich>
                  <a:bodyPr/>
                  <a:lstStyle/>
                  <a:p>
                    <a:pPr>
                      <a:defRPr sz="16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 sz="16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Ventes = 0,6068 Mises en chantier + 100,43</a:t>
                    </a:r>
                  </a:p>
                  <a:p>
                    <a:pPr>
                      <a:defRPr sz="16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 sz="16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R</a:t>
                    </a:r>
                    <a:r>
                      <a:rPr lang="fr-FR" sz="1600" b="0" i="0" u="none" strike="noStrike" baseline="30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</a:t>
                    </a:r>
                    <a:r>
                      <a:rPr lang="fr-FR" sz="16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= 0,8564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'Données et solutions numériques'!$E$4:$E$18</c:f>
              <c:numCache>
                <c:formatCode>General</c:formatCode>
                <c:ptCount val="15"/>
                <c:pt idx="0">
                  <c:v>145</c:v>
                </c:pt>
                <c:pt idx="1">
                  <c:v>157.5</c:v>
                </c:pt>
                <c:pt idx="2">
                  <c:v>167.5</c:v>
                </c:pt>
                <c:pt idx="3">
                  <c:v>172.3</c:v>
                </c:pt>
                <c:pt idx="4">
                  <c:v>197.8</c:v>
                </c:pt>
                <c:pt idx="5">
                  <c:v>237.4</c:v>
                </c:pt>
                <c:pt idx="6">
                  <c:v>316.5</c:v>
                </c:pt>
                <c:pt idx="7">
                  <c:v>321.7</c:v>
                </c:pt>
                <c:pt idx="8">
                  <c:v>350.9</c:v>
                </c:pt>
                <c:pt idx="9">
                  <c:v>364</c:v>
                </c:pt>
                <c:pt idx="10">
                  <c:v>366</c:v>
                </c:pt>
                <c:pt idx="11">
                  <c:v>371.4</c:v>
                </c:pt>
                <c:pt idx="12">
                  <c:v>413</c:v>
                </c:pt>
                <c:pt idx="13">
                  <c:v>456.2</c:v>
                </c:pt>
                <c:pt idx="14">
                  <c:v>473.8</c:v>
                </c:pt>
              </c:numCache>
            </c:numRef>
          </c:xVal>
          <c:yVal>
            <c:numRef>
              <c:f>'Données et solutions numériques'!$F$4:$F$18</c:f>
              <c:numCache>
                <c:formatCode>General</c:formatCode>
                <c:ptCount val="15"/>
                <c:pt idx="0">
                  <c:v>165</c:v>
                </c:pt>
                <c:pt idx="1">
                  <c:v>202</c:v>
                </c:pt>
                <c:pt idx="2">
                  <c:v>201.5</c:v>
                </c:pt>
                <c:pt idx="3">
                  <c:v>226</c:v>
                </c:pt>
                <c:pt idx="4">
                  <c:v>216</c:v>
                </c:pt>
                <c:pt idx="5">
                  <c:v>291.5</c:v>
                </c:pt>
                <c:pt idx="6">
                  <c:v>298.3</c:v>
                </c:pt>
                <c:pt idx="7">
                  <c:v>310.39999999999998</c:v>
                </c:pt>
                <c:pt idx="8">
                  <c:v>256.8</c:v>
                </c:pt>
                <c:pt idx="9">
                  <c:v>303.5</c:v>
                </c:pt>
                <c:pt idx="10">
                  <c:v>314.5</c:v>
                </c:pt>
                <c:pt idx="11">
                  <c:v>301.39999999999998</c:v>
                </c:pt>
                <c:pt idx="12">
                  <c:v>328.5</c:v>
                </c:pt>
                <c:pt idx="13">
                  <c:v>389.5</c:v>
                </c:pt>
                <c:pt idx="14">
                  <c:v>438.7</c:v>
                </c:pt>
              </c:numCache>
            </c:numRef>
          </c:yVal>
        </c:ser>
        <c:axId val="160713728"/>
        <c:axId val="160720000"/>
      </c:scatterChart>
      <c:valAx>
        <c:axId val="160713728"/>
        <c:scaling>
          <c:orientation val="minMax"/>
          <c:min val="100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Ventes</a:t>
                </a:r>
              </a:p>
            </c:rich>
          </c:tx>
          <c:layout>
            <c:manualLayout>
              <c:xMode val="edge"/>
              <c:yMode val="edge"/>
              <c:x val="0.49895833333333334"/>
              <c:y val="0.94266441821247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0720000"/>
        <c:crosses val="autoZero"/>
        <c:crossBetween val="midCat"/>
      </c:valAx>
      <c:valAx>
        <c:axId val="1607200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Mises en chantier</a:t>
                </a:r>
              </a:p>
            </c:rich>
          </c:tx>
          <c:layout>
            <c:manualLayout>
              <c:xMode val="edge"/>
              <c:yMode val="edge"/>
              <c:x val="1.1458333333333333E-2"/>
              <c:y val="0.4114671163575042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071372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Ecarts en fonction des immatriculations</a:t>
            </a:r>
          </a:p>
        </c:rich>
      </c:tx>
      <c:layout>
        <c:manualLayout>
          <c:xMode val="edge"/>
          <c:yMode val="edge"/>
          <c:x val="0.34062500000000001"/>
          <c:y val="2.02360876897133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6666666666666666E-2"/>
          <c:y val="0.12478920741989882"/>
          <c:w val="0.91041666666666665"/>
          <c:h val="0.7993254637436761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Mode val="edge"/>
                  <c:yMode val="edge"/>
                  <c:x val="8.3333333333333329E-2"/>
                  <c:y val="0.12310286677908938"/>
                </c:manualLayout>
              </c:layout>
              <c:tx>
                <c:rich>
                  <a:bodyPr/>
                  <a:lstStyle/>
                  <a:p>
                    <a:pPr>
                      <a:defRPr sz="16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 sz="16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Ecart = 0,1553 immatriculations - 95,492</a:t>
                    </a:r>
                  </a:p>
                  <a:p>
                    <a:pPr>
                      <a:defRPr sz="16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 sz="16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R</a:t>
                    </a:r>
                    <a:r>
                      <a:rPr lang="fr-FR" sz="1600" b="0" i="0" u="none" strike="noStrike" baseline="30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</a:t>
                    </a:r>
                    <a:r>
                      <a:rPr lang="fr-FR" sz="16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= 0,3928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'Données et solutions numériques'!$I$4:$I$18</c:f>
              <c:numCache>
                <c:formatCode>General</c:formatCode>
                <c:ptCount val="15"/>
                <c:pt idx="0">
                  <c:v>666.6</c:v>
                </c:pt>
                <c:pt idx="1">
                  <c:v>533.79999999999995</c:v>
                </c:pt>
                <c:pt idx="2">
                  <c:v>432</c:v>
                </c:pt>
                <c:pt idx="3">
                  <c:v>612</c:v>
                </c:pt>
                <c:pt idx="4">
                  <c:v>556</c:v>
                </c:pt>
                <c:pt idx="5">
                  <c:v>792</c:v>
                </c:pt>
                <c:pt idx="6">
                  <c:v>581.5</c:v>
                </c:pt>
                <c:pt idx="7">
                  <c:v>611.29999999999995</c:v>
                </c:pt>
                <c:pt idx="8">
                  <c:v>426</c:v>
                </c:pt>
                <c:pt idx="9">
                  <c:v>559</c:v>
                </c:pt>
                <c:pt idx="10">
                  <c:v>667.5</c:v>
                </c:pt>
                <c:pt idx="11">
                  <c:v>554.29999999999995</c:v>
                </c:pt>
                <c:pt idx="12">
                  <c:v>693</c:v>
                </c:pt>
                <c:pt idx="13">
                  <c:v>763.9</c:v>
                </c:pt>
                <c:pt idx="14">
                  <c:v>775.2</c:v>
                </c:pt>
              </c:numCache>
            </c:numRef>
          </c:xVal>
          <c:yVal>
            <c:numRef>
              <c:f>'Données et solutions numériques'!$H$4:$H$18</c:f>
              <c:numCache>
                <c:formatCode>General</c:formatCode>
                <c:ptCount val="15"/>
                <c:pt idx="0">
                  <c:v>-23.415999999999997</c:v>
                </c:pt>
                <c:pt idx="1">
                  <c:v>5.9989999999999952</c:v>
                </c:pt>
                <c:pt idx="2">
                  <c:v>-0.56900000000001683</c:v>
                </c:pt>
                <c:pt idx="3">
                  <c:v>21.018359999999973</c:v>
                </c:pt>
                <c:pt idx="4">
                  <c:v>-4.4550399999999968</c:v>
                </c:pt>
                <c:pt idx="5">
                  <c:v>47.015679999999975</c:v>
                </c:pt>
                <c:pt idx="6">
                  <c:v>5.817799999999977</c:v>
                </c:pt>
                <c:pt idx="7">
                  <c:v>14.76243999999997</c:v>
                </c:pt>
                <c:pt idx="8">
                  <c:v>-56.556120000000021</c:v>
                </c:pt>
                <c:pt idx="9">
                  <c:v>-17.805200000000013</c:v>
                </c:pt>
                <c:pt idx="10">
                  <c:v>-8.0187999999999988</c:v>
                </c:pt>
                <c:pt idx="11">
                  <c:v>-24.395520000000033</c:v>
                </c:pt>
                <c:pt idx="12">
                  <c:v>-22.538400000000024</c:v>
                </c:pt>
                <c:pt idx="13">
                  <c:v>12.247839999999997</c:v>
                </c:pt>
                <c:pt idx="14">
                  <c:v>50.768159999999966</c:v>
                </c:pt>
              </c:numCache>
            </c:numRef>
          </c:yVal>
        </c:ser>
        <c:axId val="160482048"/>
        <c:axId val="160483968"/>
      </c:scatterChart>
      <c:valAx>
        <c:axId val="160482048"/>
        <c:scaling>
          <c:orientation val="minMax"/>
          <c:min val="300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Immatriculations</a:t>
                </a:r>
              </a:p>
            </c:rich>
          </c:tx>
          <c:layout>
            <c:manualLayout>
              <c:xMode val="edge"/>
              <c:yMode val="edge"/>
              <c:x val="0.46458333333333335"/>
              <c:y val="0.94266441821247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0483968"/>
        <c:crosses val="autoZero"/>
        <c:crossBetween val="midCat"/>
      </c:valAx>
      <c:valAx>
        <c:axId val="1604839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Ecarts à la suite du modèle initial</a:t>
                </a:r>
              </a:p>
            </c:rich>
          </c:tx>
          <c:layout>
            <c:manualLayout>
              <c:xMode val="edge"/>
              <c:yMode val="edge"/>
              <c:x val="1.1458333333333333E-2"/>
              <c:y val="0.342327150084317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048204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Corrélation : ventes - modèle global</a:t>
            </a:r>
          </a:p>
        </c:rich>
      </c:tx>
      <c:layout>
        <c:manualLayout>
          <c:xMode val="edge"/>
          <c:yMode val="edge"/>
          <c:x val="0.35625000000000001"/>
          <c:y val="2.02360876897133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9791666666666669E-2"/>
          <c:y val="0.12478920741989882"/>
          <c:w val="0.90729166666666672"/>
          <c:h val="0.7655986509274873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Mode val="edge"/>
                  <c:yMode val="edge"/>
                  <c:x val="0.65625"/>
                  <c:y val="0.31365935919055649"/>
                </c:manualLayout>
              </c:layout>
              <c:tx>
                <c:rich>
                  <a:bodyPr/>
                  <a:lstStyle/>
                  <a:p>
                    <a:pPr>
                      <a:defRPr sz="16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 sz="16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16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 sz="16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R</a:t>
                    </a:r>
                    <a:r>
                      <a:rPr lang="fr-FR" sz="1600" b="0" i="0" u="none" strike="noStrike" baseline="30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</a:t>
                    </a:r>
                    <a:r>
                      <a:rPr lang="fr-FR" sz="16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= 0,9194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'Données et solutions numériques'!$J$4:$J$18</c:f>
              <c:numCache>
                <c:formatCode>General</c:formatCode>
                <c:ptCount val="15"/>
                <c:pt idx="0">
                  <c:v>165</c:v>
                </c:pt>
                <c:pt idx="1">
                  <c:v>202</c:v>
                </c:pt>
                <c:pt idx="2">
                  <c:v>201.5</c:v>
                </c:pt>
                <c:pt idx="3">
                  <c:v>226</c:v>
                </c:pt>
                <c:pt idx="4">
                  <c:v>216</c:v>
                </c:pt>
                <c:pt idx="5">
                  <c:v>291.5</c:v>
                </c:pt>
                <c:pt idx="6">
                  <c:v>298.3</c:v>
                </c:pt>
                <c:pt idx="7">
                  <c:v>310.39999999999998</c:v>
                </c:pt>
                <c:pt idx="8">
                  <c:v>256.8</c:v>
                </c:pt>
                <c:pt idx="9">
                  <c:v>303.5</c:v>
                </c:pt>
                <c:pt idx="10">
                  <c:v>314.5</c:v>
                </c:pt>
                <c:pt idx="11">
                  <c:v>301.39999999999998</c:v>
                </c:pt>
                <c:pt idx="12">
                  <c:v>328.5</c:v>
                </c:pt>
                <c:pt idx="13">
                  <c:v>389.5</c:v>
                </c:pt>
                <c:pt idx="14">
                  <c:v>438.7</c:v>
                </c:pt>
              </c:numCache>
            </c:numRef>
          </c:xVal>
          <c:yVal>
            <c:numRef>
              <c:f>'Données et solutions numériques'!$K$4:$K$18</c:f>
              <c:numCache>
                <c:formatCode>0</c:formatCode>
                <c:ptCount val="15"/>
                <c:pt idx="0">
                  <c:v>196.44698</c:v>
                </c:pt>
                <c:pt idx="1">
                  <c:v>183.40813999999997</c:v>
                </c:pt>
                <c:pt idx="2">
                  <c:v>173.66659999999996</c:v>
                </c:pt>
                <c:pt idx="3">
                  <c:v>204.53323999999998</c:v>
                </c:pt>
                <c:pt idx="4">
                  <c:v>211.30984000000001</c:v>
                </c:pt>
                <c:pt idx="5">
                  <c:v>271.98991999999998</c:v>
                </c:pt>
                <c:pt idx="6">
                  <c:v>287.29714999999999</c:v>
                </c:pt>
                <c:pt idx="7">
                  <c:v>295.08044999999998</c:v>
                </c:pt>
                <c:pt idx="8">
                  <c:v>284.02191999999997</c:v>
                </c:pt>
                <c:pt idx="9">
                  <c:v>312.6259</c:v>
                </c:pt>
                <c:pt idx="10">
                  <c:v>330.68955</c:v>
                </c:pt>
                <c:pt idx="11">
                  <c:v>316.38630999999998</c:v>
                </c:pt>
                <c:pt idx="12">
                  <c:v>363.16929999999996</c:v>
                </c:pt>
                <c:pt idx="13">
                  <c:v>400.39382999999998</c:v>
                </c:pt>
                <c:pt idx="14">
                  <c:v>412.82839999999999</c:v>
                </c:pt>
              </c:numCache>
            </c:numRef>
          </c:yVal>
        </c:ser>
        <c:axId val="155833856"/>
        <c:axId val="155835776"/>
      </c:scatterChart>
      <c:valAx>
        <c:axId val="155833856"/>
        <c:scaling>
          <c:orientation val="minMax"/>
          <c:min val="150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modèle global</a:t>
                </a:r>
              </a:p>
            </c:rich>
          </c:tx>
          <c:layout>
            <c:manualLayout>
              <c:xMode val="edge"/>
              <c:yMode val="edge"/>
              <c:x val="0.47291666666666665"/>
              <c:y val="0.94266441821247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5835776"/>
        <c:crosses val="autoZero"/>
        <c:crossBetween val="midCat"/>
      </c:valAx>
      <c:valAx>
        <c:axId val="1558357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ventes</a:t>
                </a:r>
              </a:p>
            </c:rich>
          </c:tx>
          <c:layout>
            <c:manualLayout>
              <c:xMode val="edge"/>
              <c:yMode val="edge"/>
              <c:x val="1.1458333333333333E-2"/>
              <c:y val="0.4704890387858347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583385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8325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8325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8325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8325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0.27125</cdr:x>
      <cdr:y>0.5185</cdr:y>
    </cdr:from>
    <cdr:to>
      <cdr:x>0.9515</cdr:x>
      <cdr:y>0.72975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0310" y="2928657"/>
          <a:ext cx="6220206" cy="11932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prévision = 0,6068 * mises en chantier  + 0,1553 * immatriculations  -  4,938 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topLeftCell="I1" workbookViewId="0">
      <selection activeCell="I1" sqref="I1"/>
    </sheetView>
  </sheetViews>
  <sheetFormatPr baseColWidth="10" defaultRowHeight="12.75"/>
  <cols>
    <col min="1" max="1" width="14.5703125" style="11" customWidth="1"/>
    <col min="2" max="2" width="11.42578125" style="11"/>
    <col min="3" max="3" width="13.85546875" style="11" customWidth="1"/>
    <col min="4" max="4" width="17.5703125" style="11" customWidth="1"/>
    <col min="5" max="5" width="19" style="11" customWidth="1"/>
    <col min="6" max="6" width="14.7109375" style="11" customWidth="1"/>
    <col min="7" max="7" width="33.7109375" style="12" customWidth="1"/>
    <col min="8" max="8" width="11.42578125" style="11"/>
    <col min="9" max="9" width="19.7109375" style="11" customWidth="1"/>
    <col min="10" max="10" width="13.85546875" style="11" customWidth="1"/>
    <col min="11" max="11" width="29.7109375" style="12" customWidth="1"/>
    <col min="12" max="12" width="24.7109375" style="11" customWidth="1"/>
    <col min="13" max="13" width="12" style="11" customWidth="1"/>
    <col min="14" max="14" width="13.5703125" style="11" customWidth="1"/>
    <col min="15" max="16384" width="11.42578125" style="11"/>
  </cols>
  <sheetData>
    <row r="1" spans="1:14">
      <c r="A1" s="10" t="s">
        <v>4</v>
      </c>
      <c r="I1" s="30" t="s">
        <v>13</v>
      </c>
    </row>
    <row r="3" spans="1:14" ht="26.25" customHeight="1">
      <c r="B3" s="6" t="s">
        <v>0</v>
      </c>
      <c r="C3" s="6" t="s">
        <v>3</v>
      </c>
      <c r="D3" s="6" t="s">
        <v>1</v>
      </c>
      <c r="E3" s="6" t="s">
        <v>2</v>
      </c>
      <c r="F3" s="6" t="s">
        <v>3</v>
      </c>
      <c r="G3" s="9" t="s">
        <v>6</v>
      </c>
      <c r="H3" s="9" t="s">
        <v>5</v>
      </c>
      <c r="I3" s="6" t="s">
        <v>1</v>
      </c>
      <c r="J3" s="6" t="s">
        <v>3</v>
      </c>
      <c r="K3" s="8" t="s">
        <v>7</v>
      </c>
      <c r="M3" s="9" t="s">
        <v>11</v>
      </c>
      <c r="N3" s="9" t="s">
        <v>12</v>
      </c>
    </row>
    <row r="4" spans="1:14">
      <c r="B4" s="1">
        <v>1986</v>
      </c>
      <c r="C4" s="2">
        <v>165</v>
      </c>
      <c r="D4" s="2">
        <v>666.6</v>
      </c>
      <c r="E4" s="2">
        <v>145</v>
      </c>
      <c r="F4" s="2">
        <v>165</v>
      </c>
      <c r="G4" s="13">
        <f>E4*0.6068+100.43</f>
        <v>188.416</v>
      </c>
      <c r="H4" s="14">
        <f>F4-G4</f>
        <v>-23.415999999999997</v>
      </c>
      <c r="I4" s="7">
        <v>666.6</v>
      </c>
      <c r="J4" s="2">
        <v>165</v>
      </c>
      <c r="K4" s="15">
        <f>E4*0.6068+0.1553*I4+4.938</f>
        <v>196.44698</v>
      </c>
      <c r="L4" s="11" t="s">
        <v>8</v>
      </c>
      <c r="M4" s="16">
        <f>J4-K4</f>
        <v>-31.446979999999996</v>
      </c>
      <c r="N4" s="16">
        <f>ABS(M4)</f>
        <v>31.446979999999996</v>
      </c>
    </row>
    <row r="5" spans="1:14">
      <c r="B5" s="1">
        <v>1987</v>
      </c>
      <c r="C5" s="2">
        <v>202</v>
      </c>
      <c r="D5" s="2">
        <v>533.79999999999995</v>
      </c>
      <c r="E5" s="2">
        <v>157.5</v>
      </c>
      <c r="F5" s="2">
        <v>202</v>
      </c>
      <c r="G5" s="17">
        <f t="shared" ref="G5:G18" si="0">E5*0.6068+100.43</f>
        <v>196.001</v>
      </c>
      <c r="H5" s="18">
        <f t="shared" ref="H5:H18" si="1">F5-G5</f>
        <v>5.9989999999999952</v>
      </c>
      <c r="I5" s="7">
        <v>533.79999999999995</v>
      </c>
      <c r="J5" s="2">
        <v>202</v>
      </c>
      <c r="K5" s="15">
        <f>E5*0.6068+0.1553*I5+4.938</f>
        <v>183.40813999999997</v>
      </c>
      <c r="L5" s="11" t="s">
        <v>8</v>
      </c>
      <c r="M5" s="19">
        <f t="shared" ref="M5:M18" si="2">J5-K5</f>
        <v>18.591860000000025</v>
      </c>
      <c r="N5" s="19">
        <f t="shared" ref="N5:N18" si="3">ABS(M5)</f>
        <v>18.591860000000025</v>
      </c>
    </row>
    <row r="6" spans="1:14">
      <c r="B6" s="1">
        <v>1988</v>
      </c>
      <c r="C6" s="2">
        <v>201.5</v>
      </c>
      <c r="D6" s="2">
        <v>432</v>
      </c>
      <c r="E6" s="2">
        <v>167.5</v>
      </c>
      <c r="F6" s="2">
        <v>201.5</v>
      </c>
      <c r="G6" s="17">
        <f t="shared" si="0"/>
        <v>202.06900000000002</v>
      </c>
      <c r="H6" s="18">
        <f t="shared" si="1"/>
        <v>-0.56900000000001683</v>
      </c>
      <c r="I6" s="7">
        <v>432</v>
      </c>
      <c r="J6" s="2">
        <v>201.5</v>
      </c>
      <c r="K6" s="15">
        <f t="shared" ref="K6:K23" si="4">E6*0.6068+0.1553*I6+4.938</f>
        <v>173.66659999999996</v>
      </c>
      <c r="L6" s="11" t="s">
        <v>8</v>
      </c>
      <c r="M6" s="19">
        <f t="shared" si="2"/>
        <v>27.83340000000004</v>
      </c>
      <c r="N6" s="19">
        <f t="shared" si="3"/>
        <v>27.83340000000004</v>
      </c>
    </row>
    <row r="7" spans="1:14">
      <c r="B7" s="1">
        <v>1989</v>
      </c>
      <c r="C7" s="2">
        <v>226</v>
      </c>
      <c r="D7" s="2">
        <v>612</v>
      </c>
      <c r="E7" s="2">
        <v>172.3</v>
      </c>
      <c r="F7" s="2">
        <v>226</v>
      </c>
      <c r="G7" s="17">
        <f t="shared" si="0"/>
        <v>204.98164000000003</v>
      </c>
      <c r="H7" s="18">
        <f t="shared" si="1"/>
        <v>21.018359999999973</v>
      </c>
      <c r="I7" s="7">
        <v>612</v>
      </c>
      <c r="J7" s="2">
        <v>226</v>
      </c>
      <c r="K7" s="15">
        <f t="shared" si="4"/>
        <v>204.53323999999998</v>
      </c>
      <c r="L7" s="11" t="s">
        <v>8</v>
      </c>
      <c r="M7" s="19">
        <f t="shared" si="2"/>
        <v>21.466760000000022</v>
      </c>
      <c r="N7" s="19">
        <f t="shared" si="3"/>
        <v>21.466760000000022</v>
      </c>
    </row>
    <row r="8" spans="1:14">
      <c r="B8" s="1">
        <v>1990</v>
      </c>
      <c r="C8" s="2">
        <v>216</v>
      </c>
      <c r="D8" s="2">
        <v>556</v>
      </c>
      <c r="E8" s="2">
        <v>197.8</v>
      </c>
      <c r="F8" s="2">
        <v>216</v>
      </c>
      <c r="G8" s="17">
        <f t="shared" si="0"/>
        <v>220.45504</v>
      </c>
      <c r="H8" s="18">
        <f t="shared" si="1"/>
        <v>-4.4550399999999968</v>
      </c>
      <c r="I8" s="7">
        <v>556</v>
      </c>
      <c r="J8" s="2">
        <v>216</v>
      </c>
      <c r="K8" s="15">
        <f t="shared" si="4"/>
        <v>211.30984000000001</v>
      </c>
      <c r="L8" s="11" t="s">
        <v>8</v>
      </c>
      <c r="M8" s="19">
        <f t="shared" si="2"/>
        <v>4.6901599999999917</v>
      </c>
      <c r="N8" s="19">
        <f t="shared" si="3"/>
        <v>4.6901599999999917</v>
      </c>
    </row>
    <row r="9" spans="1:14">
      <c r="B9" s="1">
        <v>1991</v>
      </c>
      <c r="C9" s="2">
        <v>291.5</v>
      </c>
      <c r="D9" s="2">
        <v>792</v>
      </c>
      <c r="E9" s="2">
        <v>237.4</v>
      </c>
      <c r="F9" s="2">
        <v>291.5</v>
      </c>
      <c r="G9" s="17">
        <f t="shared" si="0"/>
        <v>244.48432000000003</v>
      </c>
      <c r="H9" s="18">
        <f t="shared" si="1"/>
        <v>47.015679999999975</v>
      </c>
      <c r="I9" s="7">
        <v>792</v>
      </c>
      <c r="J9" s="2">
        <v>291.5</v>
      </c>
      <c r="K9" s="15">
        <f t="shared" si="4"/>
        <v>271.98991999999998</v>
      </c>
      <c r="L9" s="11" t="s">
        <v>8</v>
      </c>
      <c r="M9" s="19">
        <f t="shared" si="2"/>
        <v>19.510080000000016</v>
      </c>
      <c r="N9" s="19">
        <f t="shared" si="3"/>
        <v>19.510080000000016</v>
      </c>
    </row>
    <row r="10" spans="1:14">
      <c r="B10" s="1">
        <v>1992</v>
      </c>
      <c r="C10" s="2">
        <v>298.3</v>
      </c>
      <c r="D10" s="2">
        <v>581.5</v>
      </c>
      <c r="E10" s="2">
        <v>316.5</v>
      </c>
      <c r="F10" s="2">
        <v>298.3</v>
      </c>
      <c r="G10" s="17">
        <f t="shared" si="0"/>
        <v>292.48220000000003</v>
      </c>
      <c r="H10" s="18">
        <f t="shared" si="1"/>
        <v>5.817799999999977</v>
      </c>
      <c r="I10" s="7">
        <v>581.5</v>
      </c>
      <c r="J10" s="2">
        <v>298.3</v>
      </c>
      <c r="K10" s="15">
        <f t="shared" si="4"/>
        <v>287.29714999999999</v>
      </c>
      <c r="L10" s="11" t="s">
        <v>8</v>
      </c>
      <c r="M10" s="19">
        <f t="shared" si="2"/>
        <v>11.002850000000024</v>
      </c>
      <c r="N10" s="19">
        <f t="shared" si="3"/>
        <v>11.002850000000024</v>
      </c>
    </row>
    <row r="11" spans="1:14">
      <c r="B11" s="1">
        <v>1993</v>
      </c>
      <c r="C11" s="2">
        <v>310.39999999999998</v>
      </c>
      <c r="D11" s="2">
        <v>611.29999999999995</v>
      </c>
      <c r="E11" s="2">
        <v>321.7</v>
      </c>
      <c r="F11" s="2">
        <v>310.39999999999998</v>
      </c>
      <c r="G11" s="17">
        <f t="shared" si="0"/>
        <v>295.63756000000001</v>
      </c>
      <c r="H11" s="18">
        <f t="shared" si="1"/>
        <v>14.76243999999997</v>
      </c>
      <c r="I11" s="7">
        <v>611.29999999999995</v>
      </c>
      <c r="J11" s="2">
        <v>310.39999999999998</v>
      </c>
      <c r="K11" s="15">
        <f t="shared" si="4"/>
        <v>295.08044999999998</v>
      </c>
      <c r="L11" s="11" t="s">
        <v>8</v>
      </c>
      <c r="M11" s="19">
        <f t="shared" si="2"/>
        <v>15.319549999999992</v>
      </c>
      <c r="N11" s="19">
        <f t="shared" si="3"/>
        <v>15.319549999999992</v>
      </c>
    </row>
    <row r="12" spans="1:14">
      <c r="B12" s="1">
        <v>1994</v>
      </c>
      <c r="C12" s="2">
        <v>256.8</v>
      </c>
      <c r="D12" s="2">
        <v>426</v>
      </c>
      <c r="E12" s="2">
        <v>350.9</v>
      </c>
      <c r="F12" s="2">
        <v>256.8</v>
      </c>
      <c r="G12" s="17">
        <f t="shared" si="0"/>
        <v>313.35612000000003</v>
      </c>
      <c r="H12" s="18">
        <f t="shared" si="1"/>
        <v>-56.556120000000021</v>
      </c>
      <c r="I12" s="7">
        <v>426</v>
      </c>
      <c r="J12" s="2">
        <v>256.8</v>
      </c>
      <c r="K12" s="15">
        <f t="shared" si="4"/>
        <v>284.02191999999997</v>
      </c>
      <c r="L12" s="11" t="s">
        <v>8</v>
      </c>
      <c r="M12" s="19">
        <f t="shared" si="2"/>
        <v>-27.221919999999955</v>
      </c>
      <c r="N12" s="19">
        <f t="shared" si="3"/>
        <v>27.221919999999955</v>
      </c>
    </row>
    <row r="13" spans="1:14">
      <c r="B13" s="1">
        <v>1995</v>
      </c>
      <c r="C13" s="2">
        <v>303.5</v>
      </c>
      <c r="D13" s="2">
        <v>559</v>
      </c>
      <c r="E13" s="2">
        <v>364</v>
      </c>
      <c r="F13" s="2">
        <v>303.5</v>
      </c>
      <c r="G13" s="17">
        <f t="shared" si="0"/>
        <v>321.30520000000001</v>
      </c>
      <c r="H13" s="18">
        <f t="shared" si="1"/>
        <v>-17.805200000000013</v>
      </c>
      <c r="I13" s="7">
        <v>559</v>
      </c>
      <c r="J13" s="2">
        <v>303.5</v>
      </c>
      <c r="K13" s="15">
        <f t="shared" si="4"/>
        <v>312.6259</v>
      </c>
      <c r="L13" s="11" t="s">
        <v>8</v>
      </c>
      <c r="M13" s="19">
        <f t="shared" si="2"/>
        <v>-9.1259000000000015</v>
      </c>
      <c r="N13" s="19">
        <f t="shared" si="3"/>
        <v>9.1259000000000015</v>
      </c>
    </row>
    <row r="14" spans="1:14">
      <c r="B14" s="1">
        <v>1996</v>
      </c>
      <c r="C14" s="2">
        <v>314.5</v>
      </c>
      <c r="D14" s="2">
        <v>667.5</v>
      </c>
      <c r="E14" s="2">
        <v>366</v>
      </c>
      <c r="F14" s="2">
        <v>314.5</v>
      </c>
      <c r="G14" s="17">
        <f t="shared" si="0"/>
        <v>322.5188</v>
      </c>
      <c r="H14" s="18">
        <f t="shared" si="1"/>
        <v>-8.0187999999999988</v>
      </c>
      <c r="I14" s="7">
        <v>667.5</v>
      </c>
      <c r="J14" s="2">
        <v>314.5</v>
      </c>
      <c r="K14" s="15">
        <f t="shared" si="4"/>
        <v>330.68955</v>
      </c>
      <c r="L14" s="11" t="s">
        <v>8</v>
      </c>
      <c r="M14" s="19">
        <f t="shared" si="2"/>
        <v>-16.189549999999997</v>
      </c>
      <c r="N14" s="19">
        <f t="shared" si="3"/>
        <v>16.189549999999997</v>
      </c>
    </row>
    <row r="15" spans="1:14">
      <c r="B15" s="1">
        <v>1997</v>
      </c>
      <c r="C15" s="2">
        <v>301.39999999999998</v>
      </c>
      <c r="D15" s="2">
        <v>554.29999999999995</v>
      </c>
      <c r="E15" s="2">
        <v>371.4</v>
      </c>
      <c r="F15" s="2">
        <v>301.39999999999998</v>
      </c>
      <c r="G15" s="17">
        <f t="shared" si="0"/>
        <v>325.79552000000001</v>
      </c>
      <c r="H15" s="18">
        <f t="shared" si="1"/>
        <v>-24.395520000000033</v>
      </c>
      <c r="I15" s="7">
        <v>554.29999999999995</v>
      </c>
      <c r="J15" s="2">
        <v>301.39999999999998</v>
      </c>
      <c r="K15" s="15">
        <f t="shared" si="4"/>
        <v>316.38630999999998</v>
      </c>
      <c r="L15" s="11" t="s">
        <v>8</v>
      </c>
      <c r="M15" s="19">
        <f t="shared" si="2"/>
        <v>-14.986310000000003</v>
      </c>
      <c r="N15" s="19">
        <f t="shared" si="3"/>
        <v>14.986310000000003</v>
      </c>
    </row>
    <row r="16" spans="1:14">
      <c r="B16" s="1">
        <v>1998</v>
      </c>
      <c r="C16" s="2">
        <v>328.5</v>
      </c>
      <c r="D16" s="2">
        <v>693</v>
      </c>
      <c r="E16" s="2">
        <v>413</v>
      </c>
      <c r="F16" s="2">
        <v>328.5</v>
      </c>
      <c r="G16" s="17">
        <f t="shared" si="0"/>
        <v>351.03840000000002</v>
      </c>
      <c r="H16" s="18">
        <f t="shared" si="1"/>
        <v>-22.538400000000024</v>
      </c>
      <c r="I16" s="7">
        <v>693</v>
      </c>
      <c r="J16" s="2">
        <v>328.5</v>
      </c>
      <c r="K16" s="15">
        <f t="shared" si="4"/>
        <v>363.16929999999996</v>
      </c>
      <c r="L16" s="11" t="s">
        <v>8</v>
      </c>
      <c r="M16" s="19">
        <f t="shared" si="2"/>
        <v>-34.669299999999964</v>
      </c>
      <c r="N16" s="19">
        <f t="shared" si="3"/>
        <v>34.669299999999964</v>
      </c>
    </row>
    <row r="17" spans="2:14">
      <c r="B17" s="1">
        <v>1999</v>
      </c>
      <c r="C17" s="2">
        <v>389.5</v>
      </c>
      <c r="D17" s="2">
        <v>763.9</v>
      </c>
      <c r="E17" s="2">
        <v>456.2</v>
      </c>
      <c r="F17" s="2">
        <v>389.5</v>
      </c>
      <c r="G17" s="17">
        <f t="shared" si="0"/>
        <v>377.25216</v>
      </c>
      <c r="H17" s="18">
        <f t="shared" si="1"/>
        <v>12.247839999999997</v>
      </c>
      <c r="I17" s="7">
        <v>763.9</v>
      </c>
      <c r="J17" s="2">
        <v>389.5</v>
      </c>
      <c r="K17" s="15">
        <f t="shared" si="4"/>
        <v>400.39382999999998</v>
      </c>
      <c r="L17" s="11" t="s">
        <v>8</v>
      </c>
      <c r="M17" s="19">
        <f t="shared" si="2"/>
        <v>-10.89382999999998</v>
      </c>
      <c r="N17" s="19">
        <f t="shared" si="3"/>
        <v>10.89382999999998</v>
      </c>
    </row>
    <row r="18" spans="2:14">
      <c r="B18" s="1">
        <v>2000</v>
      </c>
      <c r="C18" s="2">
        <v>438.7</v>
      </c>
      <c r="D18" s="2">
        <v>775.2</v>
      </c>
      <c r="E18" s="2">
        <v>473.8</v>
      </c>
      <c r="F18" s="2">
        <v>438.7</v>
      </c>
      <c r="G18" s="17">
        <f t="shared" si="0"/>
        <v>387.93184000000002</v>
      </c>
      <c r="H18" s="18">
        <f t="shared" si="1"/>
        <v>50.768159999999966</v>
      </c>
      <c r="I18" s="7">
        <v>775.2</v>
      </c>
      <c r="J18" s="2">
        <v>438.7</v>
      </c>
      <c r="K18" s="15">
        <f t="shared" si="4"/>
        <v>412.82839999999999</v>
      </c>
      <c r="L18" s="11" t="s">
        <v>8</v>
      </c>
      <c r="M18" s="20">
        <f t="shared" si="2"/>
        <v>25.871600000000001</v>
      </c>
      <c r="N18" s="20">
        <f t="shared" si="3"/>
        <v>25.871600000000001</v>
      </c>
    </row>
    <row r="19" spans="2:14" ht="15">
      <c r="B19" s="1">
        <v>2001</v>
      </c>
      <c r="C19" s="21"/>
      <c r="D19" s="3">
        <v>640</v>
      </c>
      <c r="E19" s="3">
        <v>485</v>
      </c>
      <c r="F19" s="21"/>
      <c r="G19" s="17"/>
      <c r="H19" s="18"/>
      <c r="I19" s="3">
        <v>640</v>
      </c>
      <c r="J19" s="21"/>
      <c r="K19" s="22">
        <f t="shared" si="4"/>
        <v>398.62799999999999</v>
      </c>
      <c r="L19" s="23" t="s">
        <v>9</v>
      </c>
    </row>
    <row r="20" spans="2:14" ht="15">
      <c r="B20" s="1">
        <v>2002</v>
      </c>
      <c r="C20" s="21"/>
      <c r="D20" s="3">
        <v>790</v>
      </c>
      <c r="E20" s="3">
        <v>510</v>
      </c>
      <c r="F20" s="21"/>
      <c r="G20" s="17"/>
      <c r="H20" s="18"/>
      <c r="I20" s="3">
        <v>790</v>
      </c>
      <c r="J20" s="21"/>
      <c r="K20" s="22">
        <f t="shared" si="4"/>
        <v>437.09300000000002</v>
      </c>
      <c r="L20" s="23" t="s">
        <v>9</v>
      </c>
    </row>
    <row r="21" spans="2:14" ht="15">
      <c r="B21" s="1">
        <v>2003</v>
      </c>
      <c r="C21" s="21"/>
      <c r="D21" s="3">
        <v>840</v>
      </c>
      <c r="E21" s="3">
        <v>574.70000000000005</v>
      </c>
      <c r="F21" s="21"/>
      <c r="G21" s="17"/>
      <c r="H21" s="18"/>
      <c r="I21" s="3">
        <v>840</v>
      </c>
      <c r="J21" s="21"/>
      <c r="K21" s="22">
        <f t="shared" si="4"/>
        <v>484.11796000000004</v>
      </c>
      <c r="L21" s="23" t="s">
        <v>9</v>
      </c>
    </row>
    <row r="22" spans="2:14" ht="15">
      <c r="B22" s="1">
        <v>2004</v>
      </c>
      <c r="C22" s="21"/>
      <c r="D22" s="3">
        <v>860</v>
      </c>
      <c r="E22" s="3">
        <v>610</v>
      </c>
      <c r="F22" s="21"/>
      <c r="G22" s="17"/>
      <c r="H22" s="18"/>
      <c r="I22" s="3">
        <v>860</v>
      </c>
      <c r="J22" s="21"/>
      <c r="K22" s="22">
        <f t="shared" si="4"/>
        <v>508.64400000000001</v>
      </c>
      <c r="L22" s="23" t="s">
        <v>9</v>
      </c>
    </row>
    <row r="23" spans="2:14" ht="15">
      <c r="B23" s="4">
        <v>2005</v>
      </c>
      <c r="C23" s="24"/>
      <c r="D23" s="5">
        <v>890</v>
      </c>
      <c r="E23" s="5">
        <v>662.5</v>
      </c>
      <c r="F23" s="24"/>
      <c r="G23" s="25"/>
      <c r="H23" s="26"/>
      <c r="I23" s="5">
        <v>890</v>
      </c>
      <c r="J23" s="24"/>
      <c r="K23" s="27">
        <f t="shared" si="4"/>
        <v>545.16</v>
      </c>
      <c r="L23" s="23" t="s">
        <v>9</v>
      </c>
    </row>
    <row r="25" spans="2:14">
      <c r="M25" s="28" t="s">
        <v>10</v>
      </c>
      <c r="N25" s="29">
        <f>AVERAGE(N4:N18)</f>
        <v>19.254669999999997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4</vt:i4>
      </vt:variant>
    </vt:vector>
  </HeadingPairs>
  <TitlesOfParts>
    <vt:vector size="5" baseType="lpstr">
      <vt:lpstr>Données et solutions numériques</vt:lpstr>
      <vt:lpstr>Ventes vs Imma</vt:lpstr>
      <vt:lpstr>Ventes vs Mises en chantier</vt:lpstr>
      <vt:lpstr>Modèle sur les écarts</vt:lpstr>
      <vt:lpstr>Modèle global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GERARD</cp:lastModifiedBy>
  <dcterms:created xsi:type="dcterms:W3CDTF">2005-03-25T08:04:24Z</dcterms:created>
  <dcterms:modified xsi:type="dcterms:W3CDTF">2016-02-01T09:34:03Z</dcterms:modified>
</cp:coreProperties>
</file>