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15" windowWidth="15000" windowHeight="8640"/>
  </bookViews>
  <sheets>
    <sheet name="Question 1" sheetId="1" r:id="rId1"/>
    <sheet name="Question 2" sheetId="3" r:id="rId2"/>
    <sheet name="Question 3" sheetId="2" r:id="rId3"/>
  </sheets>
  <calcPr calcId="125725"/>
</workbook>
</file>

<file path=xl/calcChain.xml><?xml version="1.0" encoding="utf-8"?>
<calcChain xmlns="http://schemas.openxmlformats.org/spreadsheetml/2006/main">
  <c r="D25" i="1"/>
  <c r="E25"/>
  <c r="F25" s="1"/>
  <c r="C38" i="3" s="1"/>
  <c r="C39" s="1"/>
  <c r="C40" s="1"/>
  <c r="D26" i="1"/>
  <c r="F26" s="1"/>
  <c r="E26"/>
  <c r="D27"/>
  <c r="E27"/>
  <c r="F27"/>
  <c r="C7" i="3"/>
  <c r="C12" s="1"/>
  <c r="D7"/>
  <c r="D12" s="1"/>
  <c r="C13" s="1"/>
  <c r="E7"/>
  <c r="E8" s="1"/>
  <c r="D9" s="1"/>
  <c r="D15" s="1"/>
  <c r="F7"/>
  <c r="G7"/>
  <c r="G8" s="1"/>
  <c r="F9" s="1"/>
  <c r="F15" s="1"/>
  <c r="H7"/>
  <c r="I7"/>
  <c r="J7"/>
  <c r="D8"/>
  <c r="F8"/>
  <c r="H8"/>
  <c r="I8"/>
  <c r="J8"/>
  <c r="I9" s="1"/>
  <c r="I15" s="1"/>
  <c r="I16" s="1"/>
  <c r="C9"/>
  <c r="E9"/>
  <c r="E15" s="1"/>
  <c r="G9"/>
  <c r="H9"/>
  <c r="D10"/>
  <c r="C11" s="1"/>
  <c r="E10"/>
  <c r="F10"/>
  <c r="G10"/>
  <c r="H10"/>
  <c r="I10"/>
  <c r="J10"/>
  <c r="I11" s="1"/>
  <c r="D11"/>
  <c r="E11"/>
  <c r="F11"/>
  <c r="G11"/>
  <c r="H11"/>
  <c r="E12"/>
  <c r="D13" s="1"/>
  <c r="F12"/>
  <c r="G12"/>
  <c r="H12"/>
  <c r="I12"/>
  <c r="J12"/>
  <c r="E13"/>
  <c r="F13"/>
  <c r="G13"/>
  <c r="H13"/>
  <c r="I13"/>
  <c r="F14"/>
  <c r="G14"/>
  <c r="H14"/>
  <c r="I14"/>
  <c r="J14"/>
  <c r="G15"/>
  <c r="H15"/>
  <c r="G16"/>
  <c r="G20" s="1"/>
  <c r="H16"/>
  <c r="H20" s="1"/>
  <c r="H18"/>
  <c r="C25"/>
  <c r="C37"/>
  <c r="C15" l="1"/>
  <c r="I20"/>
  <c r="I18"/>
  <c r="F16"/>
  <c r="D14"/>
  <c r="D16" s="1"/>
  <c r="G18"/>
  <c r="E14"/>
  <c r="E16" s="1"/>
  <c r="C10"/>
  <c r="C8"/>
  <c r="C14"/>
  <c r="F20" l="1"/>
  <c r="F18"/>
  <c r="D20"/>
  <c r="D18"/>
  <c r="E20"/>
  <c r="E18"/>
  <c r="C16"/>
  <c r="C20" l="1"/>
  <c r="C24" s="1"/>
  <c r="C26" s="1"/>
  <c r="C18"/>
</calcChain>
</file>

<file path=xl/sharedStrings.xml><?xml version="1.0" encoding="utf-8"?>
<sst xmlns="http://schemas.openxmlformats.org/spreadsheetml/2006/main" count="88" uniqueCount="75">
  <si>
    <t>Corrigé TRACTO</t>
  </si>
  <si>
    <t>Semaines</t>
  </si>
  <si>
    <t>semaine</t>
  </si>
  <si>
    <t>Délai d'approvisionnement pièces D, E, F</t>
  </si>
  <si>
    <t>semaines</t>
  </si>
  <si>
    <t>Délai d'approvisionnement pièces G, H</t>
  </si>
  <si>
    <t>Temps de montage PF</t>
  </si>
  <si>
    <t>heures</t>
  </si>
  <si>
    <t>Temps de montage sous-ensembles A, B, C</t>
  </si>
  <si>
    <t>heure</t>
  </si>
  <si>
    <t>Cycle de montage (PF et sous-ensembles A, B, C)</t>
  </si>
  <si>
    <t>heures par semaine</t>
  </si>
  <si>
    <t>Capacité de l'atelier de montage</t>
  </si>
  <si>
    <t>Coût direct des pièces D, E, G, H</t>
  </si>
  <si>
    <t>€</t>
  </si>
  <si>
    <t>Coût direct de la pièce F</t>
  </si>
  <si>
    <t>Données</t>
  </si>
  <si>
    <t>Taux horaire (heures normales)</t>
  </si>
  <si>
    <t>Taux horaire heures supplémentaires</t>
  </si>
  <si>
    <t>Taux de détention des stocks</t>
  </si>
  <si>
    <t>par semaine</t>
  </si>
  <si>
    <t>Calcul des besoins et des charges</t>
  </si>
  <si>
    <t>Demande PF</t>
  </si>
  <si>
    <t>Lancements PF</t>
  </si>
  <si>
    <t>Besoins A</t>
  </si>
  <si>
    <t>Lancements A</t>
  </si>
  <si>
    <t>Besoins B</t>
  </si>
  <si>
    <t>Lancements B</t>
  </si>
  <si>
    <t>Besoins C</t>
  </si>
  <si>
    <t>Lancements C</t>
  </si>
  <si>
    <t>Charge montage PF</t>
  </si>
  <si>
    <t>Charge totale</t>
  </si>
  <si>
    <t>Charge montage SE</t>
  </si>
  <si>
    <t>Capacité</t>
  </si>
  <si>
    <t>Rapport Charge / Capacité</t>
  </si>
  <si>
    <t>Lissage de charge</t>
  </si>
  <si>
    <t>Heures supplémentaires</t>
  </si>
  <si>
    <t>OU</t>
  </si>
  <si>
    <t>Nombre</t>
  </si>
  <si>
    <t>Coût additionnel de l'heure suppl.</t>
  </si>
  <si>
    <t>Coût de la solution</t>
  </si>
  <si>
    <t>Anticipation</t>
  </si>
  <si>
    <t>Calcul des coûts de revient</t>
  </si>
  <si>
    <t>Sous-ensemble A</t>
  </si>
  <si>
    <t>Composants</t>
  </si>
  <si>
    <t>2*D + 2*E</t>
  </si>
  <si>
    <t>Sous-ensemble B</t>
  </si>
  <si>
    <t>Sous-ensemble C</t>
  </si>
  <si>
    <t>1*F + 3*E</t>
  </si>
  <si>
    <t>2*F + 3*G + 5*H</t>
  </si>
  <si>
    <t>Coût  composants</t>
  </si>
  <si>
    <t>Coût Montage</t>
  </si>
  <si>
    <t>Coût de revient</t>
  </si>
  <si>
    <t>Tous les sous-ensembles demandent une heure de montage</t>
  </si>
  <si>
    <t>Sur quel composant faut-il anticiper ?</t>
  </si>
  <si>
    <t>On anticipera donc d'abord sur le moins cher : A</t>
  </si>
  <si>
    <t>Lancements initiaux A</t>
  </si>
  <si>
    <t>Lancements décalés</t>
  </si>
  <si>
    <t xml:space="preserve">Stock </t>
  </si>
  <si>
    <t>Coût de détention par semaine</t>
  </si>
  <si>
    <t>Coût de l'article A</t>
  </si>
  <si>
    <t>Nombre d'unités- mois de stock</t>
  </si>
  <si>
    <t>Coût de cette solution</t>
  </si>
  <si>
    <t>L'analyse de la structure des nomenclatures des 5 produits finis</t>
  </si>
  <si>
    <t>indique clairement qu'ils comportent une partie standard</t>
  </si>
  <si>
    <t>composée des sous-ensembles A et B (avec tous leurs constituants)</t>
  </si>
  <si>
    <t>ainsi que le composant F dans les sous-ensembles C à C4.</t>
  </si>
  <si>
    <t>Pour cette raison, ainsi que la comparaison entre les différents cycles et le délai commercial</t>
  </si>
  <si>
    <t>on visera l'organisation suivante :</t>
  </si>
  <si>
    <t>Sous-ensembles A et B (et donc les composants D et E)</t>
  </si>
  <si>
    <t>Planification sur prévision (MRP)</t>
  </si>
  <si>
    <t>avec stocks intermédiaires</t>
  </si>
  <si>
    <t>Fabrication à la commande</t>
  </si>
  <si>
    <t>Pas de stock</t>
  </si>
  <si>
    <t>Pièces G, H, . . . , P</t>
  </si>
</sst>
</file>

<file path=xl/styles.xml><?xml version="1.0" encoding="utf-8"?>
<styleSheet xmlns="http://schemas.openxmlformats.org/spreadsheetml/2006/main">
  <fonts count="5">
    <font>
      <sz val="10"/>
      <name val="MS Sans Serif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i/>
      <sz val="10"/>
      <color indexed="10"/>
      <name val="MS Sans Serif"/>
      <family val="2"/>
    </font>
    <font>
      <sz val="10"/>
      <color indexed="12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/>
    <xf numFmtId="9" fontId="2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1371600</xdr:colOff>
      <xdr:row>1</xdr:row>
      <xdr:rowOff>66675</xdr:rowOff>
    </xdr:from>
    <xdr:to>
      <xdr:col>5</xdr:col>
      <xdr:colOff>342900</xdr:colOff>
      <xdr:row>8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228600"/>
          <a:ext cx="5029200" cy="1219200"/>
        </a:xfrm>
        <a:prstGeom prst="rect">
          <a:avLst/>
        </a:prstGeom>
        <a:solidFill>
          <a:srgbClr val="CCFF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</xdr:row>
      <xdr:rowOff>28575</xdr:rowOff>
    </xdr:from>
    <xdr:to>
      <xdr:col>10</xdr:col>
      <xdr:colOff>657225</xdr:colOff>
      <xdr:row>30</xdr:row>
      <xdr:rowOff>104775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190500"/>
          <a:ext cx="3619500" cy="4772025"/>
        </a:xfrm>
        <a:prstGeom prst="rect">
          <a:avLst/>
        </a:prstGeom>
        <a:solidFill>
          <a:srgbClr val="CCFFCC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/>
  </sheetViews>
  <sheetFormatPr baseColWidth="10" defaultRowHeight="12.75"/>
  <cols>
    <col min="1" max="1" width="5.28515625" customWidth="1"/>
    <col min="2" max="2" width="43.7109375" customWidth="1"/>
    <col min="3" max="3" width="16.85546875" customWidth="1"/>
    <col min="4" max="4" width="15.7109375" customWidth="1"/>
    <col min="5" max="5" width="14.5703125" customWidth="1"/>
    <col min="6" max="6" width="14.42578125" customWidth="1"/>
    <col min="7" max="11" width="7.85546875" customWidth="1"/>
  </cols>
  <sheetData>
    <row r="1" spans="1:4">
      <c r="A1" s="2" t="s">
        <v>0</v>
      </c>
      <c r="B1" s="1"/>
    </row>
    <row r="2" spans="1:4">
      <c r="A2" s="5"/>
    </row>
    <row r="3" spans="1:4">
      <c r="A3" s="5"/>
      <c r="B3" s="6"/>
    </row>
    <row r="4" spans="1:4">
      <c r="A4" s="5"/>
      <c r="B4" s="6"/>
    </row>
    <row r="5" spans="1:4">
      <c r="A5" s="5"/>
      <c r="B5" s="6"/>
    </row>
    <row r="6" spans="1:4">
      <c r="A6" s="5"/>
      <c r="B6" s="6"/>
    </row>
    <row r="7" spans="1:4">
      <c r="A7" s="5"/>
      <c r="B7" s="6"/>
    </row>
    <row r="8" spans="1:4">
      <c r="A8" s="5"/>
      <c r="B8" s="6"/>
    </row>
    <row r="10" spans="1:4">
      <c r="B10" s="7" t="s">
        <v>16</v>
      </c>
    </row>
    <row r="11" spans="1:4">
      <c r="B11" t="s">
        <v>10</v>
      </c>
      <c r="C11">
        <v>1</v>
      </c>
      <c r="D11" t="s">
        <v>2</v>
      </c>
    </row>
    <row r="12" spans="1:4">
      <c r="B12" t="s">
        <v>5</v>
      </c>
      <c r="C12">
        <v>4</v>
      </c>
      <c r="D12" t="s">
        <v>4</v>
      </c>
    </row>
    <row r="13" spans="1:4">
      <c r="B13" t="s">
        <v>3</v>
      </c>
      <c r="C13">
        <v>1</v>
      </c>
      <c r="D13" t="s">
        <v>2</v>
      </c>
    </row>
    <row r="14" spans="1:4">
      <c r="B14" t="s">
        <v>6</v>
      </c>
      <c r="C14">
        <v>2</v>
      </c>
      <c r="D14" t="s">
        <v>7</v>
      </c>
    </row>
    <row r="15" spans="1:4">
      <c r="B15" t="s">
        <v>8</v>
      </c>
      <c r="C15">
        <v>1</v>
      </c>
      <c r="D15" t="s">
        <v>9</v>
      </c>
    </row>
    <row r="16" spans="1:4">
      <c r="B16" t="s">
        <v>12</v>
      </c>
      <c r="C16">
        <v>320</v>
      </c>
      <c r="D16" t="s">
        <v>11</v>
      </c>
    </row>
    <row r="17" spans="2:7">
      <c r="B17" t="s">
        <v>13</v>
      </c>
      <c r="C17">
        <v>10</v>
      </c>
      <c r="D17" t="s">
        <v>14</v>
      </c>
    </row>
    <row r="18" spans="2:7">
      <c r="B18" t="s">
        <v>15</v>
      </c>
      <c r="C18">
        <v>15</v>
      </c>
      <c r="D18" t="s">
        <v>14</v>
      </c>
    </row>
    <row r="19" spans="2:7">
      <c r="B19" t="s">
        <v>17</v>
      </c>
      <c r="C19">
        <v>12</v>
      </c>
      <c r="D19" t="s">
        <v>14</v>
      </c>
    </row>
    <row r="20" spans="2:7">
      <c r="B20" t="s">
        <v>18</v>
      </c>
      <c r="C20">
        <v>17</v>
      </c>
      <c r="D20" t="s">
        <v>14</v>
      </c>
    </row>
    <row r="21" spans="2:7">
      <c r="B21" t="s">
        <v>19</v>
      </c>
      <c r="C21" s="8">
        <v>5.0000000000000001E-3</v>
      </c>
      <c r="D21" t="s">
        <v>20</v>
      </c>
    </row>
    <row r="22" spans="2:7">
      <c r="G22" s="8"/>
    </row>
    <row r="23" spans="2:7">
      <c r="B23" s="7" t="s">
        <v>42</v>
      </c>
    </row>
    <row r="24" spans="2:7">
      <c r="B24" s="3"/>
      <c r="C24" s="4" t="s">
        <v>44</v>
      </c>
      <c r="D24" s="3" t="s">
        <v>50</v>
      </c>
      <c r="E24" s="4" t="s">
        <v>51</v>
      </c>
      <c r="F24" s="4" t="s">
        <v>52</v>
      </c>
    </row>
    <row r="25" spans="2:7">
      <c r="B25" s="20" t="s">
        <v>43</v>
      </c>
      <c r="C25" s="21" t="s">
        <v>45</v>
      </c>
      <c r="D25" s="4">
        <f>4*10</f>
        <v>40</v>
      </c>
      <c r="E25" s="4">
        <f>$C$15*$C$19</f>
        <v>12</v>
      </c>
      <c r="F25" s="4">
        <f>D25+E25</f>
        <v>52</v>
      </c>
    </row>
    <row r="26" spans="2:7">
      <c r="B26" s="20" t="s">
        <v>46</v>
      </c>
      <c r="C26" s="21" t="s">
        <v>48</v>
      </c>
      <c r="D26" s="4">
        <f>15+3*10</f>
        <v>45</v>
      </c>
      <c r="E26" s="4">
        <f>$C$15*$C$19</f>
        <v>12</v>
      </c>
      <c r="F26" s="4">
        <f>D26+E26</f>
        <v>57</v>
      </c>
    </row>
    <row r="27" spans="2:7">
      <c r="B27" s="20" t="s">
        <v>47</v>
      </c>
      <c r="C27" s="21" t="s">
        <v>49</v>
      </c>
      <c r="D27" s="4">
        <f>2*15+8*10</f>
        <v>110</v>
      </c>
      <c r="E27" s="4">
        <f>$C$15*$C$19</f>
        <v>12</v>
      </c>
      <c r="F27" s="4">
        <f>D27+E27</f>
        <v>122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C21" sqref="C21"/>
    </sheetView>
  </sheetViews>
  <sheetFormatPr baseColWidth="10" defaultRowHeight="12.75"/>
  <cols>
    <col min="1" max="1" width="8.5703125" customWidth="1"/>
    <col min="2" max="2" width="28.85546875" customWidth="1"/>
    <col min="3" max="11" width="8.85546875" customWidth="1"/>
  </cols>
  <sheetData>
    <row r="1" spans="1:11">
      <c r="A1" s="2" t="s">
        <v>0</v>
      </c>
      <c r="B1" s="1"/>
    </row>
    <row r="3" spans="1:11">
      <c r="B3" s="7" t="s">
        <v>21</v>
      </c>
      <c r="G3" s="8"/>
    </row>
    <row r="5" spans="1:11">
      <c r="B5" s="3" t="s">
        <v>1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</row>
    <row r="6" spans="1:11">
      <c r="B6" s="3" t="s">
        <v>22</v>
      </c>
      <c r="C6" s="4"/>
      <c r="D6" s="4"/>
      <c r="E6" s="4">
        <v>50</v>
      </c>
      <c r="F6" s="4"/>
      <c r="G6" s="4">
        <v>40</v>
      </c>
      <c r="H6" s="4"/>
      <c r="I6" s="4">
        <v>70</v>
      </c>
      <c r="J6" s="4">
        <v>20</v>
      </c>
      <c r="K6" s="4">
        <v>50</v>
      </c>
    </row>
    <row r="7" spans="1:11">
      <c r="B7" s="10" t="s">
        <v>23</v>
      </c>
      <c r="C7" s="4">
        <f t="shared" ref="C7:J7" si="0">D6</f>
        <v>0</v>
      </c>
      <c r="D7" s="4">
        <f t="shared" si="0"/>
        <v>50</v>
      </c>
      <c r="E7" s="4">
        <f t="shared" si="0"/>
        <v>0</v>
      </c>
      <c r="F7" s="4">
        <f t="shared" si="0"/>
        <v>40</v>
      </c>
      <c r="G7" s="4">
        <f t="shared" si="0"/>
        <v>0</v>
      </c>
      <c r="H7" s="4">
        <f t="shared" si="0"/>
        <v>70</v>
      </c>
      <c r="I7" s="4">
        <f t="shared" si="0"/>
        <v>20</v>
      </c>
      <c r="J7" s="4">
        <f t="shared" si="0"/>
        <v>50</v>
      </c>
      <c r="K7" s="12"/>
    </row>
    <row r="8" spans="1:11">
      <c r="B8" s="10" t="s">
        <v>24</v>
      </c>
      <c r="C8" s="4">
        <f t="shared" ref="C8:J8" si="1">C7*3</f>
        <v>0</v>
      </c>
      <c r="D8" s="4">
        <f t="shared" si="1"/>
        <v>150</v>
      </c>
      <c r="E8" s="4">
        <f t="shared" si="1"/>
        <v>0</v>
      </c>
      <c r="F8" s="4">
        <f t="shared" si="1"/>
        <v>120</v>
      </c>
      <c r="G8" s="4">
        <f t="shared" si="1"/>
        <v>0</v>
      </c>
      <c r="H8" s="4">
        <f t="shared" si="1"/>
        <v>210</v>
      </c>
      <c r="I8" s="4">
        <f t="shared" si="1"/>
        <v>60</v>
      </c>
      <c r="J8" s="4">
        <f t="shared" si="1"/>
        <v>150</v>
      </c>
      <c r="K8" s="12"/>
    </row>
    <row r="9" spans="1:11">
      <c r="B9" s="10" t="s">
        <v>25</v>
      </c>
      <c r="C9" s="4">
        <f t="shared" ref="C9:I9" si="2">D8</f>
        <v>150</v>
      </c>
      <c r="D9" s="4">
        <f t="shared" si="2"/>
        <v>0</v>
      </c>
      <c r="E9" s="4">
        <f t="shared" si="2"/>
        <v>120</v>
      </c>
      <c r="F9" s="4">
        <f t="shared" si="2"/>
        <v>0</v>
      </c>
      <c r="G9" s="4">
        <f t="shared" si="2"/>
        <v>210</v>
      </c>
      <c r="H9" s="4">
        <f t="shared" si="2"/>
        <v>60</v>
      </c>
      <c r="I9" s="4">
        <f t="shared" si="2"/>
        <v>150</v>
      </c>
      <c r="J9" s="12"/>
      <c r="K9" s="12"/>
    </row>
    <row r="10" spans="1:11">
      <c r="B10" s="10" t="s">
        <v>26</v>
      </c>
      <c r="C10" s="4">
        <f t="shared" ref="C10:J10" si="3">C7*2</f>
        <v>0</v>
      </c>
      <c r="D10" s="4">
        <f t="shared" si="3"/>
        <v>100</v>
      </c>
      <c r="E10" s="4">
        <f t="shared" si="3"/>
        <v>0</v>
      </c>
      <c r="F10" s="4">
        <f t="shared" si="3"/>
        <v>80</v>
      </c>
      <c r="G10" s="4">
        <f t="shared" si="3"/>
        <v>0</v>
      </c>
      <c r="H10" s="4">
        <f t="shared" si="3"/>
        <v>140</v>
      </c>
      <c r="I10" s="4">
        <f t="shared" si="3"/>
        <v>40</v>
      </c>
      <c r="J10" s="4">
        <f t="shared" si="3"/>
        <v>100</v>
      </c>
      <c r="K10" s="12"/>
    </row>
    <row r="11" spans="1:11">
      <c r="B11" s="10" t="s">
        <v>27</v>
      </c>
      <c r="C11" s="4">
        <f t="shared" ref="C11:I11" si="4">D10</f>
        <v>100</v>
      </c>
      <c r="D11" s="4">
        <f t="shared" si="4"/>
        <v>0</v>
      </c>
      <c r="E11" s="4">
        <f t="shared" si="4"/>
        <v>80</v>
      </c>
      <c r="F11" s="4">
        <f t="shared" si="4"/>
        <v>0</v>
      </c>
      <c r="G11" s="4">
        <f t="shared" si="4"/>
        <v>140</v>
      </c>
      <c r="H11" s="4">
        <f t="shared" si="4"/>
        <v>40</v>
      </c>
      <c r="I11" s="4">
        <f t="shared" si="4"/>
        <v>100</v>
      </c>
      <c r="J11" s="12"/>
      <c r="K11" s="12"/>
    </row>
    <row r="12" spans="1:11">
      <c r="B12" s="10" t="s">
        <v>28</v>
      </c>
      <c r="C12" s="4">
        <f t="shared" ref="C12:J12" si="5">C7</f>
        <v>0</v>
      </c>
      <c r="D12" s="4">
        <f t="shared" si="5"/>
        <v>50</v>
      </c>
      <c r="E12" s="4">
        <f t="shared" si="5"/>
        <v>0</v>
      </c>
      <c r="F12" s="4">
        <f t="shared" si="5"/>
        <v>40</v>
      </c>
      <c r="G12" s="4">
        <f t="shared" si="5"/>
        <v>0</v>
      </c>
      <c r="H12" s="4">
        <f t="shared" si="5"/>
        <v>70</v>
      </c>
      <c r="I12" s="4">
        <f t="shared" si="5"/>
        <v>20</v>
      </c>
      <c r="J12" s="4">
        <f t="shared" si="5"/>
        <v>50</v>
      </c>
      <c r="K12" s="12"/>
    </row>
    <row r="13" spans="1:11">
      <c r="B13" s="10" t="s">
        <v>29</v>
      </c>
      <c r="C13" s="4">
        <f t="shared" ref="C13:I13" si="6">D12</f>
        <v>50</v>
      </c>
      <c r="D13" s="4">
        <f t="shared" si="6"/>
        <v>0</v>
      </c>
      <c r="E13" s="4">
        <f t="shared" si="6"/>
        <v>40</v>
      </c>
      <c r="F13" s="4">
        <f t="shared" si="6"/>
        <v>0</v>
      </c>
      <c r="G13" s="4">
        <f t="shared" si="6"/>
        <v>70</v>
      </c>
      <c r="H13" s="4">
        <f t="shared" si="6"/>
        <v>20</v>
      </c>
      <c r="I13" s="4">
        <f t="shared" si="6"/>
        <v>50</v>
      </c>
      <c r="J13" s="12"/>
      <c r="K13" s="12"/>
    </row>
    <row r="14" spans="1:11">
      <c r="B14" s="10" t="s">
        <v>30</v>
      </c>
      <c r="C14" s="4">
        <f t="shared" ref="C14:J14" si="7">C7*2</f>
        <v>0</v>
      </c>
      <c r="D14" s="4">
        <f t="shared" si="7"/>
        <v>100</v>
      </c>
      <c r="E14" s="4">
        <f t="shared" si="7"/>
        <v>0</v>
      </c>
      <c r="F14" s="4">
        <f t="shared" si="7"/>
        <v>80</v>
      </c>
      <c r="G14" s="4">
        <f t="shared" si="7"/>
        <v>0</v>
      </c>
      <c r="H14" s="4">
        <f t="shared" si="7"/>
        <v>140</v>
      </c>
      <c r="I14" s="4">
        <f t="shared" si="7"/>
        <v>40</v>
      </c>
      <c r="J14" s="4">
        <f t="shared" si="7"/>
        <v>100</v>
      </c>
      <c r="K14" s="11"/>
    </row>
    <row r="15" spans="1:11">
      <c r="B15" s="10" t="s">
        <v>32</v>
      </c>
      <c r="C15" s="4">
        <f t="shared" ref="C15:I15" si="8">C9+C11+C13</f>
        <v>300</v>
      </c>
      <c r="D15" s="4">
        <f t="shared" si="8"/>
        <v>0</v>
      </c>
      <c r="E15" s="4">
        <f t="shared" si="8"/>
        <v>240</v>
      </c>
      <c r="F15" s="4">
        <f t="shared" si="8"/>
        <v>0</v>
      </c>
      <c r="G15" s="4">
        <f t="shared" si="8"/>
        <v>420</v>
      </c>
      <c r="H15" s="4">
        <f t="shared" si="8"/>
        <v>120</v>
      </c>
      <c r="I15" s="4">
        <f t="shared" si="8"/>
        <v>300</v>
      </c>
      <c r="J15" s="12"/>
      <c r="K15" s="11"/>
    </row>
    <row r="16" spans="1:11">
      <c r="B16" s="14" t="s">
        <v>31</v>
      </c>
      <c r="C16" s="15">
        <f t="shared" ref="C16:I16" si="9">C14+C15</f>
        <v>300</v>
      </c>
      <c r="D16" s="15">
        <f t="shared" si="9"/>
        <v>100</v>
      </c>
      <c r="E16" s="15">
        <f t="shared" si="9"/>
        <v>240</v>
      </c>
      <c r="F16" s="15">
        <f t="shared" si="9"/>
        <v>80</v>
      </c>
      <c r="G16" s="15">
        <f t="shared" si="9"/>
        <v>420</v>
      </c>
      <c r="H16" s="15">
        <f t="shared" si="9"/>
        <v>260</v>
      </c>
      <c r="I16" s="15">
        <f t="shared" si="9"/>
        <v>340</v>
      </c>
      <c r="J16" s="11"/>
      <c r="K16" s="11"/>
    </row>
    <row r="17" spans="1:9">
      <c r="B17" s="10" t="s">
        <v>33</v>
      </c>
      <c r="C17" s="4">
        <v>320</v>
      </c>
      <c r="D17" s="4">
        <v>320</v>
      </c>
      <c r="E17" s="4">
        <v>320</v>
      </c>
      <c r="F17" s="4">
        <v>320</v>
      </c>
      <c r="G17" s="4">
        <v>320</v>
      </c>
      <c r="H17" s="4">
        <v>320</v>
      </c>
      <c r="I17" s="4">
        <v>320</v>
      </c>
    </row>
    <row r="18" spans="1:9">
      <c r="B18" s="16" t="s">
        <v>34</v>
      </c>
      <c r="C18" s="17">
        <f t="shared" ref="C18:I18" si="10">C16/C17</f>
        <v>0.9375</v>
      </c>
      <c r="D18" s="17">
        <f t="shared" si="10"/>
        <v>0.3125</v>
      </c>
      <c r="E18" s="17">
        <f t="shared" si="10"/>
        <v>0.75</v>
      </c>
      <c r="F18" s="17">
        <f t="shared" si="10"/>
        <v>0.25</v>
      </c>
      <c r="G18" s="18">
        <f t="shared" si="10"/>
        <v>1.3125</v>
      </c>
      <c r="H18" s="17">
        <f t="shared" si="10"/>
        <v>0.8125</v>
      </c>
      <c r="I18" s="18">
        <f t="shared" si="10"/>
        <v>1.0625</v>
      </c>
    </row>
    <row r="19" spans="1:9">
      <c r="B19" s="16"/>
      <c r="C19" s="17"/>
      <c r="D19" s="17"/>
      <c r="E19" s="17"/>
      <c r="F19" s="17"/>
      <c r="G19" s="18"/>
      <c r="H19" s="17"/>
      <c r="I19" s="18"/>
    </row>
    <row r="20" spans="1:9">
      <c r="B20" s="10" t="s">
        <v>36</v>
      </c>
      <c r="C20" s="4">
        <f t="shared" ref="C20:I20" si="11">IF(C16-C17&gt;0,C16-C17,0)</f>
        <v>0</v>
      </c>
      <c r="D20" s="4">
        <f t="shared" si="11"/>
        <v>0</v>
      </c>
      <c r="E20" s="4">
        <f t="shared" si="11"/>
        <v>0</v>
      </c>
      <c r="F20" s="4">
        <f t="shared" si="11"/>
        <v>0</v>
      </c>
      <c r="G20" s="4">
        <f t="shared" si="11"/>
        <v>100</v>
      </c>
      <c r="H20" s="4">
        <f t="shared" si="11"/>
        <v>0</v>
      </c>
      <c r="I20" s="4">
        <f t="shared" si="11"/>
        <v>20</v>
      </c>
    </row>
    <row r="21" spans="1:9">
      <c r="A21" s="19" t="s">
        <v>37</v>
      </c>
      <c r="B21" s="13" t="s">
        <v>35</v>
      </c>
      <c r="C21" s="4">
        <v>300</v>
      </c>
      <c r="D21" s="4">
        <v>100</v>
      </c>
      <c r="E21" s="4">
        <v>240</v>
      </c>
      <c r="F21" s="4">
        <v>180</v>
      </c>
      <c r="G21" s="4">
        <v>320</v>
      </c>
      <c r="H21" s="4">
        <v>280</v>
      </c>
      <c r="I21" s="4">
        <v>320</v>
      </c>
    </row>
    <row r="23" spans="1:9">
      <c r="B23" s="7" t="s">
        <v>36</v>
      </c>
    </row>
    <row r="24" spans="1:9">
      <c r="B24" t="s">
        <v>38</v>
      </c>
      <c r="C24" s="9">
        <f>SUM(C20:I20)</f>
        <v>120</v>
      </c>
    </row>
    <row r="25" spans="1:9">
      <c r="B25" t="s">
        <v>39</v>
      </c>
      <c r="C25" s="9">
        <f>'Question 1'!C20-'Question 1'!C19</f>
        <v>5</v>
      </c>
      <c r="D25" t="s">
        <v>14</v>
      </c>
    </row>
    <row r="26" spans="1:9">
      <c r="B26" t="s">
        <v>40</v>
      </c>
      <c r="C26" s="22">
        <f>C24*C25</f>
        <v>600</v>
      </c>
      <c r="D26" t="s">
        <v>14</v>
      </c>
    </row>
    <row r="28" spans="1:9">
      <c r="B28" s="7" t="s">
        <v>41</v>
      </c>
    </row>
    <row r="29" spans="1:9">
      <c r="B29" t="s">
        <v>54</v>
      </c>
    </row>
    <row r="30" spans="1:9">
      <c r="C30" t="s">
        <v>53</v>
      </c>
    </row>
    <row r="31" spans="1:9">
      <c r="C31" t="s">
        <v>55</v>
      </c>
    </row>
    <row r="32" spans="1:9">
      <c r="B32" s="3" t="s">
        <v>1</v>
      </c>
      <c r="C32" s="4">
        <v>1</v>
      </c>
      <c r="D32" s="4">
        <v>2</v>
      </c>
      <c r="E32" s="4">
        <v>3</v>
      </c>
      <c r="F32" s="4">
        <v>4</v>
      </c>
      <c r="G32" s="4">
        <v>5</v>
      </c>
      <c r="H32" s="4">
        <v>6</v>
      </c>
      <c r="I32" s="4">
        <v>7</v>
      </c>
    </row>
    <row r="33" spans="2:9">
      <c r="B33" s="3" t="s">
        <v>56</v>
      </c>
      <c r="C33" s="4">
        <v>0</v>
      </c>
      <c r="D33" s="4">
        <v>0</v>
      </c>
      <c r="E33" s="4">
        <v>120</v>
      </c>
      <c r="F33" s="4">
        <v>0</v>
      </c>
      <c r="G33" s="4">
        <v>210</v>
      </c>
      <c r="H33" s="4">
        <v>60</v>
      </c>
      <c r="I33" s="4">
        <v>150</v>
      </c>
    </row>
    <row r="34" spans="2:9">
      <c r="B34" s="10" t="s">
        <v>57</v>
      </c>
      <c r="C34" s="4"/>
      <c r="D34" s="4"/>
      <c r="E34" s="4">
        <v>120</v>
      </c>
      <c r="F34" s="4">
        <v>100</v>
      </c>
      <c r="G34" s="4">
        <v>110</v>
      </c>
      <c r="H34" s="4">
        <v>80</v>
      </c>
      <c r="I34" s="4">
        <v>130</v>
      </c>
    </row>
    <row r="35" spans="2:9">
      <c r="B35" s="10" t="s">
        <v>58</v>
      </c>
      <c r="C35" s="4"/>
      <c r="D35" s="4"/>
      <c r="E35" s="4"/>
      <c r="F35" s="4">
        <v>100</v>
      </c>
      <c r="G35" s="4"/>
      <c r="H35" s="4">
        <v>20</v>
      </c>
      <c r="I35" s="4"/>
    </row>
    <row r="37" spans="2:9">
      <c r="B37" t="s">
        <v>61</v>
      </c>
      <c r="C37" s="9">
        <f>SUM(C35:I35)</f>
        <v>120</v>
      </c>
    </row>
    <row r="38" spans="2:9">
      <c r="B38" t="s">
        <v>60</v>
      </c>
      <c r="C38" s="9">
        <f>'Question 1'!F25</f>
        <v>52</v>
      </c>
      <c r="D38" t="s">
        <v>14</v>
      </c>
    </row>
    <row r="39" spans="2:9">
      <c r="B39" t="s">
        <v>59</v>
      </c>
      <c r="C39" s="9">
        <f>C38*'Question 1'!C21</f>
        <v>0.26</v>
      </c>
      <c r="D39" t="s">
        <v>14</v>
      </c>
    </row>
    <row r="40" spans="2:9">
      <c r="B40" t="s">
        <v>62</v>
      </c>
      <c r="C40" s="9">
        <f>C39*C37</f>
        <v>31.200000000000003</v>
      </c>
      <c r="D40" t="s">
        <v>14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17" sqref="E17"/>
    </sheetView>
  </sheetViews>
  <sheetFormatPr baseColWidth="10" defaultRowHeight="12.75"/>
  <cols>
    <col min="1" max="1" width="22.85546875" customWidth="1"/>
  </cols>
  <sheetData>
    <row r="1" spans="1:4">
      <c r="A1" s="2" t="s">
        <v>0</v>
      </c>
    </row>
    <row r="2" spans="1:4">
      <c r="A2" s="2"/>
    </row>
    <row r="5" spans="1:4">
      <c r="A5" t="s">
        <v>63</v>
      </c>
    </row>
    <row r="6" spans="1:4">
      <c r="A6" t="s">
        <v>64</v>
      </c>
    </row>
    <row r="7" spans="1:4">
      <c r="A7" t="s">
        <v>65</v>
      </c>
    </row>
    <row r="8" spans="1:4">
      <c r="A8" t="s">
        <v>66</v>
      </c>
    </row>
    <row r="10" spans="1:4">
      <c r="A10" t="s">
        <v>67</v>
      </c>
    </row>
    <row r="11" spans="1:4">
      <c r="A11" t="s">
        <v>68</v>
      </c>
    </row>
    <row r="13" spans="1:4">
      <c r="A13" s="7" t="s">
        <v>69</v>
      </c>
    </row>
    <row r="14" spans="1:4">
      <c r="B14" s="23" t="s">
        <v>70</v>
      </c>
      <c r="C14" s="23"/>
      <c r="D14" s="23"/>
    </row>
    <row r="15" spans="1:4">
      <c r="B15" s="23" t="s">
        <v>71</v>
      </c>
      <c r="C15" s="23"/>
      <c r="D15" s="23"/>
    </row>
    <row r="17" spans="1:3">
      <c r="A17" s="7" t="s">
        <v>74</v>
      </c>
      <c r="B17" s="23" t="s">
        <v>72</v>
      </c>
      <c r="C17" s="23"/>
    </row>
    <row r="18" spans="1:3">
      <c r="B18" s="23" t="s">
        <v>73</v>
      </c>
      <c r="C18" s="23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2005-09-26T09:11:26Z</dcterms:created>
  <dcterms:modified xsi:type="dcterms:W3CDTF">2016-02-01T11:05:06Z</dcterms:modified>
</cp:coreProperties>
</file>